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783" activeTab="0"/>
  </bookViews>
  <sheets>
    <sheet name="ATIVO  " sheetId="1" r:id="rId1"/>
    <sheet name="PASSIVO" sheetId="2" r:id="rId2"/>
    <sheet name="RESULTADO" sheetId="3" r:id="rId3"/>
    <sheet name="RESULTADO ABRANGENTE " sheetId="4" r:id="rId4"/>
    <sheet name="MUTAÇÕES" sheetId="5" r:id="rId5"/>
    <sheet name="FLUXO CAIXA" sheetId="6" r:id="rId6"/>
    <sheet name="DVA 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123Graph_AGRAF1" localSheetId="5" hidden="1">'[1]Ativ97'!$B$36:$B$39</definedName>
    <definedName name="__123Graph_AGRAF1" localSheetId="4" hidden="1">'[3]Ativ97'!$B$36:$B$39</definedName>
    <definedName name="__123Graph_AGRAF1" localSheetId="1" hidden="1">'PASSIVO'!#REF!</definedName>
    <definedName name="__123Graph_AGRAF1" localSheetId="3" hidden="1">'[1]Ativ97'!$B$36:$B$39</definedName>
    <definedName name="__123Graph_AGRAF1" hidden="1">'[1]Ativ97'!$B$36:$B$39</definedName>
    <definedName name="__123Graph_AGRAF2" localSheetId="5" hidden="1">'[1]Ativ97'!$B$36:$B$39</definedName>
    <definedName name="__123Graph_AGRAF2" localSheetId="4" hidden="1">'[3]Ativ97'!$B$36:$B$39</definedName>
    <definedName name="__123Graph_AGRAF2" localSheetId="1" hidden="1">'PASSIVO'!#REF!</definedName>
    <definedName name="__123Graph_AGRAF2" localSheetId="3" hidden="1">'[1]Ativ97'!$B$36:$B$39</definedName>
    <definedName name="__123Graph_AGRAF2" hidden="1">'[1]Ativ97'!$B$36:$B$39</definedName>
    <definedName name="__123Graph_BGRAF1" localSheetId="6" hidden="1">'[1]Ativ97'!#REF!</definedName>
    <definedName name="__123Graph_BGRAF1" localSheetId="5" hidden="1">'[1]Ativ97'!#REF!</definedName>
    <definedName name="__123Graph_BGRAF1" localSheetId="4" hidden="1">'[3]Ativ97'!#REF!</definedName>
    <definedName name="__123Graph_BGRAF1" localSheetId="1" hidden="1">'PASSIVO'!#REF!</definedName>
    <definedName name="__123Graph_BGRAF1" localSheetId="3" hidden="1">'[1]Ativ97'!#REF!</definedName>
    <definedName name="__123Graph_BGRAF1" hidden="1">'[1]Ativ97'!#REF!</definedName>
    <definedName name="__123Graph_BGRAF2" localSheetId="6" hidden="1">'[1]Ativ97'!#REF!</definedName>
    <definedName name="__123Graph_BGRAF2" localSheetId="5" hidden="1">'[1]Ativ97'!#REF!</definedName>
    <definedName name="__123Graph_BGRAF2" localSheetId="4" hidden="1">'[3]Ativ97'!#REF!</definedName>
    <definedName name="__123Graph_BGRAF2" localSheetId="1" hidden="1">'PASSIVO'!#REF!</definedName>
    <definedName name="__123Graph_BGRAF2" localSheetId="3" hidden="1">'[1]Ativ97'!#REF!</definedName>
    <definedName name="__123Graph_BGRAF2" hidden="1">'[1]Ativ97'!#REF!</definedName>
    <definedName name="__123Graph_XGRAF1" localSheetId="5" hidden="1">'[1]Ativ97'!$A$36:$A$39</definedName>
    <definedName name="__123Graph_XGRAF1" localSheetId="4" hidden="1">'[3]Ativ97'!$A$36:$A$39</definedName>
    <definedName name="__123Graph_XGRAF1" localSheetId="1" hidden="1">'PASSIVO'!$C$36:$C$37</definedName>
    <definedName name="__123Graph_XGRAF1" localSheetId="3" hidden="1">'[1]Ativ97'!$A$36:$A$39</definedName>
    <definedName name="__123Graph_XGRAF1" hidden="1">'[1]Ativ97'!$A$36:$A$39</definedName>
    <definedName name="__123Graph_XGRAF2" localSheetId="5" hidden="1">'[1]Ativ97'!$A$36:$A$39</definedName>
    <definedName name="__123Graph_XGRAF2" localSheetId="4" hidden="1">'[3]Ativ97'!$A$36:$A$39</definedName>
    <definedName name="__123Graph_XGRAF2" localSheetId="1" hidden="1">'PASSIVO'!$C$36:$C$37</definedName>
    <definedName name="__123Graph_XGRAF2" localSheetId="3" hidden="1">'[1]Ativ97'!$A$36:$A$39</definedName>
    <definedName name="__123Graph_XGRAF2" hidden="1">'[1]Ativ97'!$A$36:$A$39</definedName>
    <definedName name="_xlnm.Print_Area" localSheetId="0">'ATIVO  '!$A$1:$J$43</definedName>
    <definedName name="_xlnm.Print_Area" localSheetId="6">'DVA '!$B$1:$I$60</definedName>
    <definedName name="_xlnm.Print_Area" localSheetId="5">'FLUXO CAIXA'!$B$1:$K$90</definedName>
    <definedName name="_xlnm.Print_Area" localSheetId="4">'MUTAÇÕES'!$B$1:$J$26</definedName>
    <definedName name="_xlnm.Print_Area" localSheetId="1">'PASSIVO'!$A$1:$J$51</definedName>
    <definedName name="_xlnm.Print_Area" localSheetId="2">'RESULTADO'!$B$1:$Q$35</definedName>
    <definedName name="_xlnm.Print_Area" localSheetId="3">'RESULTADO ABRANGENTE '!$B$1:$P$26</definedName>
    <definedName name="Área_impressão_IM" localSheetId="5">#REF!</definedName>
    <definedName name="Área_impressão_IM" localSheetId="4">#REF!</definedName>
    <definedName name="Área_impressão_IM" localSheetId="2">#REF!</definedName>
    <definedName name="Área_impressão_IM" localSheetId="3">#REF!</definedName>
    <definedName name="Área_impressão_IM">#REF!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<sst xmlns="http://schemas.openxmlformats.org/spreadsheetml/2006/main" count="283" uniqueCount="226">
  <si>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</t>
  </si>
  <si>
    <t>A T I V O</t>
  </si>
  <si>
    <t>CIRCULANTE</t>
  </si>
  <si>
    <t>TOTAL DO ATIVO</t>
  </si>
  <si>
    <t>CAPITAL</t>
  </si>
  <si>
    <t>RESERVAS</t>
  </si>
  <si>
    <t>SOCIAL</t>
  </si>
  <si>
    <t>DE CAPITAL</t>
  </si>
  <si>
    <t>ACUMULADOS</t>
  </si>
  <si>
    <t>TOTAL</t>
  </si>
  <si>
    <t xml:space="preserve">  --------------</t>
  </si>
  <si>
    <t>DE LUCROS</t>
  </si>
  <si>
    <t>( em milhares de reais )</t>
  </si>
  <si>
    <t>NÃO CIRCULANTE</t>
  </si>
  <si>
    <t xml:space="preserve">  Realizável a longo prazo</t>
  </si>
  <si>
    <t xml:space="preserve">PASSIVO E PATRIMÔNIO LÍQUIDO  </t>
  </si>
  <si>
    <t>TOTAL DO PASSIVO E DO PATRIMÔNIO LÍQUIDO</t>
  </si>
  <si>
    <t xml:space="preserve">   Outros resultados abrangentes</t>
  </si>
  <si>
    <t>RESULTADOS</t>
  </si>
  <si>
    <t>ABRANGENTES</t>
  </si>
  <si>
    <t xml:space="preserve">( em milhares de reais ) </t>
  </si>
  <si>
    <t xml:space="preserve">    Outros</t>
  </si>
  <si>
    <t xml:space="preserve">    Outros </t>
  </si>
  <si>
    <t xml:space="preserve">   Outros</t>
  </si>
  <si>
    <t>Resultado do Serviço de Energia Elétrica</t>
  </si>
  <si>
    <t>Resultado antes dos Impostos</t>
  </si>
  <si>
    <t>PREJUÍZOS</t>
  </si>
  <si>
    <t>ADICIONAIS</t>
  </si>
  <si>
    <t>PROPOSTOS</t>
  </si>
  <si>
    <t xml:space="preserve">   Reserva de capital</t>
  </si>
  <si>
    <t xml:space="preserve">   Reserva de lucros</t>
  </si>
  <si>
    <t xml:space="preserve">  Investimentos    </t>
  </si>
  <si>
    <t xml:space="preserve">   Capital social     </t>
  </si>
  <si>
    <t xml:space="preserve">    Caixa e equivalentes de caixa  </t>
  </si>
  <si>
    <t xml:space="preserve">    Títulos e valores mobiliários  </t>
  </si>
  <si>
    <t xml:space="preserve">    Clientes    </t>
  </si>
  <si>
    <t xml:space="preserve">    Estoque de combustível nuclear  </t>
  </si>
  <si>
    <t xml:space="preserve">    Almoxarifado   </t>
  </si>
  <si>
    <t xml:space="preserve">    Clientes  </t>
  </si>
  <si>
    <t xml:space="preserve">    Estoque de combustível nuclear   </t>
  </si>
  <si>
    <r>
      <t xml:space="preserve">  Imobilizado</t>
    </r>
    <r>
      <rPr>
        <sz val="9"/>
        <rFont val="Verdana"/>
        <family val="2"/>
      </rPr>
      <t xml:space="preserve">  </t>
    </r>
  </si>
  <si>
    <r>
      <t xml:space="preserve">  Intangível   </t>
    </r>
    <r>
      <rPr>
        <sz val="9"/>
        <rFont val="Verdana"/>
        <family val="2"/>
      </rPr>
      <t xml:space="preserve"> </t>
    </r>
  </si>
  <si>
    <t xml:space="preserve">   Financiamentos e empréstimos </t>
  </si>
  <si>
    <t xml:space="preserve">   Fornecedores   </t>
  </si>
  <si>
    <t xml:space="preserve">   Obrigações estimadas   </t>
  </si>
  <si>
    <t xml:space="preserve">   Encargos setoriais     </t>
  </si>
  <si>
    <t xml:space="preserve">   Financiamentos e empréstimos  </t>
  </si>
  <si>
    <t xml:space="preserve">   Benefícios pós-emprego   </t>
  </si>
  <si>
    <t xml:space="preserve">   Obrigação para desmobilização de ativos </t>
  </si>
  <si>
    <t xml:space="preserve">   Outros     </t>
  </si>
  <si>
    <t>NOTA</t>
  </si>
  <si>
    <t xml:space="preserve">    Impostos e contribuições sociais</t>
  </si>
  <si>
    <t xml:space="preserve">   Impostos e contribuições sociais   </t>
  </si>
  <si>
    <t xml:space="preserve">   Provisões para riscos</t>
  </si>
  <si>
    <t>Receita Operacional Líquida</t>
  </si>
  <si>
    <t>Custo Operacional</t>
  </si>
  <si>
    <t>Lucro Operacional Bruto</t>
  </si>
  <si>
    <t>Despesas Operacionais</t>
  </si>
  <si>
    <t>Resultado Financeiro</t>
  </si>
  <si>
    <t>Imposto de renda e contribuição social</t>
  </si>
  <si>
    <t xml:space="preserve">   Efeitos fiscais sobre benefícios pós-emprego</t>
  </si>
  <si>
    <t>Efeitos fiscais sobre benefícios pós-emprego</t>
  </si>
  <si>
    <t xml:space="preserve">   Dividendos adicionais propostos</t>
  </si>
  <si>
    <t xml:space="preserve">   Prejuízos acumulados</t>
  </si>
  <si>
    <t>5a</t>
  </si>
  <si>
    <t>5b</t>
  </si>
  <si>
    <t>Ajuste de exercicíos anteriores</t>
  </si>
  <si>
    <t xml:space="preserve">   Provisão para plano de incentivo de desligamento</t>
  </si>
  <si>
    <t xml:space="preserve">BALANÇOS   PATRIMONIAIS   EM                               </t>
  </si>
  <si>
    <t xml:space="preserve">   Provisão para plano de incentivo de desligamento </t>
  </si>
  <si>
    <t xml:space="preserve">   Lucro (prejuízo) do período</t>
  </si>
  <si>
    <t>ATIVIDADES OPERACIONAIS</t>
  </si>
  <si>
    <t xml:space="preserve">   Ajustes na conciliação do lucro com o caixa gerado </t>
  </si>
  <si>
    <t xml:space="preserve">    Depreciação de ativo imobilizado</t>
  </si>
  <si>
    <t xml:space="preserve">    Baixas e outros ajustes de imobilizado</t>
  </si>
  <si>
    <t xml:space="preserve">    Amortização do intangível</t>
  </si>
  <si>
    <t xml:space="preserve">    Baixas e outros ajustes de  intangível </t>
  </si>
  <si>
    <t xml:space="preserve">    Variações monetárias e cambiais - fornec. , perda transmissão e dif. de tarifa</t>
  </si>
  <si>
    <t xml:space="preserve">    Rendimentos do fundo para desmobilização de ativos</t>
  </si>
  <si>
    <t xml:space="preserve">    Rendimentos dos títulos e valores mobiliários de curto prazo</t>
  </si>
  <si>
    <t xml:space="preserve">    Benefícios pós-emprego - provisão atuarial</t>
  </si>
  <si>
    <t xml:space="preserve">    Participação nos lucros e resultados</t>
  </si>
  <si>
    <t xml:space="preserve">    Provisão de férias</t>
  </si>
  <si>
    <t xml:space="preserve">    Provisão para plano de incentivo de desligamento</t>
  </si>
  <si>
    <t xml:space="preserve">    Provisão para créditos de liquidação duvidosa</t>
  </si>
  <si>
    <t xml:space="preserve">    Ajuste a valor presente de obrigação para desmobilização de ativos</t>
  </si>
  <si>
    <t xml:space="preserve">    Ajuste a valor presente de contas a pagar FURNAS diferencial</t>
  </si>
  <si>
    <t xml:space="preserve">    Provisões para risco</t>
  </si>
  <si>
    <t xml:space="preserve">    Reserva Global de Reversão</t>
  </si>
  <si>
    <t xml:space="preserve">    Atualização PASEP/COFINS sobre diferencial a receber das distribuidoras</t>
  </si>
  <si>
    <t xml:space="preserve">    Outros ajustes</t>
  </si>
  <si>
    <t xml:space="preserve">  Variação - (acréscimo) e decréscimo - nos ativos operacionais</t>
  </si>
  <si>
    <t xml:space="preserve">    Clientes</t>
  </si>
  <si>
    <t xml:space="preserve">    Estoques</t>
  </si>
  <si>
    <t xml:space="preserve">    Impostos e taxas a recuperar - PASEP,COFINS, IRPJ, CSLL e outros</t>
  </si>
  <si>
    <t xml:space="preserve">    Fundo para desmobilização de ativos</t>
  </si>
  <si>
    <t xml:space="preserve">    Cauções e depósitos vinculados</t>
  </si>
  <si>
    <t xml:space="preserve">    Outras variações nos ativos operacionais </t>
  </si>
  <si>
    <t xml:space="preserve">   Variação - acréscimo e (decréscimo) - nos passivos operacionais</t>
  </si>
  <si>
    <t xml:space="preserve">   Fornecedores</t>
  </si>
  <si>
    <t xml:space="preserve">   Impostos e taxas, exceto imposto de renda e contribuição social</t>
  </si>
  <si>
    <t xml:space="preserve">   Obrigações de folha de pagamento e provisão de férias</t>
  </si>
  <si>
    <t xml:space="preserve">   Participação nos lucros e resultados</t>
  </si>
  <si>
    <t xml:space="preserve">   Benefícios pós-emprego </t>
  </si>
  <si>
    <t xml:space="preserve">   Adiantamento para futuro aumento de capital</t>
  </si>
  <si>
    <t xml:space="preserve">   Pagamento de dívida à entidade de previdência privada</t>
  </si>
  <si>
    <t xml:space="preserve">   Pagamento de IR e CSLL</t>
  </si>
  <si>
    <t xml:space="preserve">   Pagamento de PLR</t>
  </si>
  <si>
    <t xml:space="preserve">   Pagamento de Incentivo de Desligamento</t>
  </si>
  <si>
    <t xml:space="preserve">   Outras variações nos passivos operacionais</t>
  </si>
  <si>
    <t xml:space="preserve"> Recursos provenientes das atividades operacionais</t>
  </si>
  <si>
    <t>ATIVIDADES DE FINANCIAMENTO - acréscimo e (decréscimo)</t>
  </si>
  <si>
    <t xml:space="preserve">   Empréstimos e financiamentos obtidos a longo prazo</t>
  </si>
  <si>
    <t xml:space="preserve">   Pagamento de financiamentos de natureza de curto prazo </t>
  </si>
  <si>
    <t xml:space="preserve">   Pagamento de IOF e encargos de dívida </t>
  </si>
  <si>
    <t xml:space="preserve">   Adiantamento  pagamento de financiamentos de natureza de curto prazo </t>
  </si>
  <si>
    <t xml:space="preserve">   Pagamento aos acionistas</t>
  </si>
  <si>
    <t xml:space="preserve">  e empréstimos</t>
  </si>
  <si>
    <t>ATIVIDADES DE INVESTIMENTO - acréscimo e (decréscimo)</t>
  </si>
  <si>
    <t xml:space="preserve">    Aquisição de ativo imobilizado</t>
  </si>
  <si>
    <t xml:space="preserve">    Aquisição de ativo intangível</t>
  </si>
  <si>
    <t xml:space="preserve">    Aplicação em títulos e valores mobiliários</t>
  </si>
  <si>
    <t xml:space="preserve">    Resgate de títulos e valores mobiliários</t>
  </si>
  <si>
    <t xml:space="preserve"> Recursos aplicados nas atividades de investimento </t>
  </si>
  <si>
    <t xml:space="preserve">    Contrato Oneroso</t>
  </si>
  <si>
    <t>*Os resultados abrangentes estão líquidos dos efeitos fiscais sobre benefícios pós-emprego</t>
  </si>
  <si>
    <t xml:space="preserve">    Encargos - financiamentos e empréstimos</t>
  </si>
  <si>
    <t>Resultado antes dos impostos</t>
  </si>
  <si>
    <t xml:space="preserve">   Resultados abrangentes</t>
  </si>
  <si>
    <t xml:space="preserve">    Variação monetária - financiamento</t>
  </si>
  <si>
    <t>OUTROS</t>
  </si>
  <si>
    <t>DIVIDENDOS</t>
  </si>
  <si>
    <t xml:space="preserve">    Baixas e atualização monetária de depósito judicial</t>
  </si>
  <si>
    <r>
      <rPr>
        <i/>
        <sz val="11"/>
        <rFont val="Verdana"/>
        <family val="2"/>
      </rPr>
      <t xml:space="preserve">    Impairment</t>
    </r>
    <r>
      <rPr>
        <sz val="11"/>
        <rFont val="Verdana"/>
        <family val="2"/>
      </rPr>
      <t xml:space="preserve"> do Imobilizado</t>
    </r>
  </si>
  <si>
    <t xml:space="preserve">  Resultados abrangentes</t>
  </si>
  <si>
    <t xml:space="preserve">   AUMENTO (REDUÇÃO)  NO CAIXA E EQUIVALENTES DE CAIXA</t>
  </si>
  <si>
    <t xml:space="preserve">   AUMENTO (REDUÇÃO) NO CAIXA E EQUIVALENTES DE CAIXA</t>
  </si>
  <si>
    <t>SALDOS EM 31 DE DEZEMBRO DE 2018</t>
  </si>
  <si>
    <t xml:space="preserve">   Arrendamento Mercantil </t>
  </si>
  <si>
    <t xml:space="preserve">    Ajuste a valor presente de obrigação com arrendamento mercantil</t>
  </si>
  <si>
    <t>Ganho em benefícios pós-emprego</t>
  </si>
  <si>
    <t xml:space="preserve">DEMONSTRAÇÃO DAS MUTAÇÕES DO PATRIMÔNIO LÍQUIDO </t>
  </si>
  <si>
    <t xml:space="preserve">PATRIMÔNIO LÍQUIDO </t>
  </si>
  <si>
    <t xml:space="preserve">   Ganho/perda em benefícios pós-emprego</t>
  </si>
  <si>
    <t xml:space="preserve">    Consumo de matéria-prima </t>
  </si>
  <si>
    <t xml:space="preserve">   Adiantamento Futuro Aumento de Capital</t>
  </si>
  <si>
    <t xml:space="preserve">   Adiantamento para futuro aumento de capital (AFAC)</t>
  </si>
  <si>
    <t xml:space="preserve">    Depreciação de direito de uso - IFRS 16</t>
  </si>
  <si>
    <t>31/12/2019</t>
  </si>
  <si>
    <t>SALDOS EM 31 DE DEZEMBRO DE 2019</t>
  </si>
  <si>
    <t xml:space="preserve">    Depósitos vinculados   </t>
  </si>
  <si>
    <t xml:space="preserve"> Recursos provenientes das (aplicados nas) atividades de financiamentos </t>
  </si>
  <si>
    <t xml:space="preserve">   Transações que não envolveram caixa:</t>
  </si>
  <si>
    <t xml:space="preserve">   Direito de uso dos ativos - IFRS 16</t>
  </si>
  <si>
    <t xml:space="preserve">   Obrigações de arrendamento - IFRS 16</t>
  </si>
  <si>
    <t xml:space="preserve">   Obrigações para desmobilização de ativo</t>
  </si>
  <si>
    <t xml:space="preserve">   Imobilizado para desmobilização de ativo</t>
  </si>
  <si>
    <t xml:space="preserve">   Pagamento obrigações de arrendamento - IFRS 16</t>
  </si>
  <si>
    <t xml:space="preserve">DEMONSTRAÇÃO DO VALOR ADICIONADO DOS PERÍODOS FINDOS </t>
  </si>
  <si>
    <t xml:space="preserve"> GERAÇÃO  DO  VALOR  ADICIONADO</t>
  </si>
  <si>
    <t>Receitas de venda de energia e serviços</t>
  </si>
  <si>
    <t>Receita relativa à construção de ativos - usina Angra 3</t>
  </si>
  <si>
    <t>Provisão para devedores duvidosos</t>
  </si>
  <si>
    <t xml:space="preserve">  MENOS:</t>
  </si>
  <si>
    <t xml:space="preserve">   INSUMOS </t>
  </si>
  <si>
    <t>Serviços de terceiros</t>
  </si>
  <si>
    <t>Serviços de terceiros - usina Angra 3</t>
  </si>
  <si>
    <t>Materiais</t>
  </si>
  <si>
    <t>Materiais - usina Angra 3</t>
  </si>
  <si>
    <t>Combustível para produção de energia</t>
  </si>
  <si>
    <t>Provisões/Reversões operacionais</t>
  </si>
  <si>
    <t>Ajuste do ativo atuarial entidade de previdência privada</t>
  </si>
  <si>
    <t>Energia Elétrica comprada</t>
  </si>
  <si>
    <t>Encargos da rede de transmissão</t>
  </si>
  <si>
    <t>Seguros das usinas Angra 1 e 2</t>
  </si>
  <si>
    <t>Luz, telefone, água e esgoto</t>
  </si>
  <si>
    <t>Outros custos operacionais</t>
  </si>
  <si>
    <t>Juros/Encargos sobre capitais de terceiros - usina Angra 3</t>
  </si>
  <si>
    <t>Seguros de instalações e equipamentos  - usina Angra 3</t>
  </si>
  <si>
    <r>
      <t>Recuperação/Perda de valores ativos  (</t>
    </r>
    <r>
      <rPr>
        <i/>
        <sz val="11"/>
        <rFont val="Verdana"/>
        <family val="2"/>
      </rPr>
      <t>Impairment</t>
    </r>
    <r>
      <rPr>
        <sz val="11"/>
        <rFont val="Verdana"/>
        <family val="2"/>
      </rPr>
      <t>) - usina Angra 3</t>
    </r>
  </si>
  <si>
    <t>Outros custos - usina Angra 3</t>
  </si>
  <si>
    <t xml:space="preserve">     VALOR ADICIONADO BRUTO </t>
  </si>
  <si>
    <t xml:space="preserve">       RETENÇÕES</t>
  </si>
  <si>
    <t xml:space="preserve">    Depreciação e amortização</t>
  </si>
  <si>
    <t xml:space="preserve">  VALOR ADICIONADO LÍQUIDO GERADO  </t>
  </si>
  <si>
    <t xml:space="preserve">  VALOR ADICIONADO RECEBIDO EM TRANSFERÊNCIA</t>
  </si>
  <si>
    <t xml:space="preserve">Receitas financeiras </t>
  </si>
  <si>
    <t xml:space="preserve">     VALOR ADICIONADO A DISTRIBUIR  </t>
  </si>
  <si>
    <t xml:space="preserve">  DISTRIBUIÇÃO DO VALOR  ADICIONADO</t>
  </si>
  <si>
    <t xml:space="preserve">   Remuneração do trabalho</t>
  </si>
  <si>
    <t xml:space="preserve">   Remuneração do trabalho - usina Angra 3</t>
  </si>
  <si>
    <t xml:space="preserve">   Remuneração de capitais de terceiros</t>
  </si>
  <si>
    <t xml:space="preserve">   - Despesas financeiras</t>
  </si>
  <si>
    <t xml:space="preserve">   - Aluguéis</t>
  </si>
  <si>
    <t xml:space="preserve">   - Contrato Oneroso</t>
  </si>
  <si>
    <t xml:space="preserve">   - Impairment</t>
  </si>
  <si>
    <t xml:space="preserve">   - Outras  </t>
  </si>
  <si>
    <t xml:space="preserve">   Remuneração de capitais próprios</t>
  </si>
  <si>
    <t xml:space="preserve">   - Dividendos - atualização monetária</t>
  </si>
  <si>
    <t xml:space="preserve">   - Resultado líquido do período</t>
  </si>
  <si>
    <t xml:space="preserve">     VALOR ADICIONADO DISTRIBUIDO</t>
  </si>
  <si>
    <t>Resultado abrangente do período</t>
  </si>
  <si>
    <t>Lucro líquido do período</t>
  </si>
  <si>
    <t>(As notas explicativas da administração integram o conjunto das demonstrações financeiras intermediárias)</t>
  </si>
  <si>
    <t>DEMONSTRAÇÃO DO FLUXO DE CAIXA DOS PERÍODOS FINDOS</t>
  </si>
  <si>
    <t xml:space="preserve">   - Caixa e equivalentes de caixa no início do período</t>
  </si>
  <si>
    <t xml:space="preserve">   - Caixa e equivalentes de caixa no fim do período</t>
  </si>
  <si>
    <t xml:space="preserve">   Impostos, taxas e contribuições federais</t>
  </si>
  <si>
    <t xml:space="preserve">   Encargos Setoriais</t>
  </si>
  <si>
    <t>30/06/2020</t>
  </si>
  <si>
    <t>EM 30 DE JUNHO DE 2020 E 2019</t>
  </si>
  <si>
    <t xml:space="preserve"> EM 30 DE JUNHO DE 2020 E 2019</t>
  </si>
  <si>
    <t xml:space="preserve"> DOS PERÍODOS FINDOS EM 30 DE JUNHO DE 2020 E 2019</t>
  </si>
  <si>
    <t>SALDOS EM 30 DE JUNHO DE 2019</t>
  </si>
  <si>
    <t>SALDOS EM 30 DE JUNHO 2020</t>
  </si>
  <si>
    <t>30/06/2019</t>
  </si>
  <si>
    <t xml:space="preserve"> EM  30 DE JUNHO DE 2020 E 2019</t>
  </si>
  <si>
    <t xml:space="preserve">DEMONSTRAÇÃO DOS RESULTADOS DOS PERÍODOS DE 3 E 6 MESES FINDOS                                            </t>
  </si>
  <si>
    <t xml:space="preserve"> PERÍODO DE 3 MESES</t>
  </si>
  <si>
    <t>PERÍODO DE 6 MESES</t>
  </si>
  <si>
    <t>Resultado antes das Participações Societárias e dos Impostos</t>
  </si>
  <si>
    <t xml:space="preserve">    Resultado de participações societárias</t>
  </si>
  <si>
    <t>Resultado líquido do período</t>
  </si>
  <si>
    <t>DEMONSTRAÇÃO DOS RESULTADOS ABRANGENTES DOS PERÍODOS DE 3 E 6 MESES FINDOS</t>
  </si>
  <si>
    <r>
      <t xml:space="preserve"> </t>
    </r>
    <r>
      <rPr>
        <sz val="12"/>
        <rFont val="Verdana"/>
        <family val="2"/>
      </rPr>
      <t xml:space="preserve"> Resultado do período</t>
    </r>
  </si>
  <si>
    <t>Prezuízo líquido do período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</si>
</sst>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hh:mm\ AM/PM_)"/>
    <numFmt numFmtId="181" formatCode="General_)"/>
    <numFmt numFmtId="182" formatCode="_(* #,##0_);_(* \(#,##0\);_(* &quot;-&quot;??_);_(@_)"/>
    <numFmt numFmtId="183" formatCode="0_);\(0\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#,##0.00_ ;\-#,##0.00\ "/>
    <numFmt numFmtId="188" formatCode="0_ ;\-0\ "/>
    <numFmt numFmtId="189" formatCode="#,##0.0;\-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0.0%"/>
    <numFmt numFmtId="195" formatCode="0.000000"/>
    <numFmt numFmtId="196" formatCode="#,##0.000000"/>
    <numFmt numFmtId="197" formatCode="_(* #,##0.00000_);_(* \(#,##0.00000\);_(* &quot;-&quot;??_);_(@_)"/>
    <numFmt numFmtId="198" formatCode="0.00_);[Red]\(0.00\)"/>
    <numFmt numFmtId="199" formatCode="#,##0_ ;\-#,##0\ "/>
    <numFmt numFmtId="200" formatCode="&quot; &quot;#,##0.00&quot; &quot;;&quot; (&quot;#,##0.00&quot;)&quot;;&quot; -&quot;#&quot; &quot;;&quot; &quot;@&quot; &quot;"/>
    <numFmt numFmtId="201" formatCode="[$-416]General"/>
    <numFmt numFmtId="202" formatCode="_-* #,##0_-;\-* #,##0_-;_-* &quot;-&quot;??_-;_-@_-"/>
    <numFmt numFmtId="203" formatCode="_(* #,##0.000000_);_(* \(#,##0.000000\);_(* &quot;-&quot;??_);_(@_)"/>
    <numFmt numFmtId="204" formatCode="0.000%"/>
    <numFmt numFmtId="205" formatCode="0.0000%"/>
  </numFmts>
  <fonts count="8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9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3.5"/>
      <name val="Verdana"/>
      <family val="2"/>
    </font>
    <font>
      <sz val="13.5"/>
      <name val="Verdana"/>
      <family val="2"/>
    </font>
    <font>
      <b/>
      <sz val="11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 val="single"/>
      <sz val="12"/>
      <name val="Verdana"/>
      <family val="2"/>
    </font>
    <font>
      <u val="single"/>
      <sz val="12"/>
      <name val="Verdana"/>
      <family val="2"/>
    </font>
    <font>
      <b/>
      <sz val="11"/>
      <name val="Arial MT"/>
      <family val="0"/>
    </font>
    <font>
      <b/>
      <sz val="20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.5"/>
      <color indexed="18"/>
      <name val="Calibri"/>
      <family val="2"/>
    </font>
    <font>
      <b/>
      <sz val="10"/>
      <color indexed="10"/>
      <name val="Verdana"/>
      <family val="2"/>
    </font>
    <font>
      <b/>
      <sz val="9"/>
      <color indexed="63"/>
      <name val="Arial"/>
      <family val="0"/>
    </font>
    <font>
      <b/>
      <sz val="7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.5"/>
      <color rgb="FF002060"/>
      <name val="Calibri"/>
      <family val="2"/>
    </font>
    <font>
      <b/>
      <sz val="10"/>
      <color rgb="FFFF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18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1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10" borderId="0" applyNumberFormat="0" applyBorder="0" applyAlignment="0" applyProtection="0"/>
    <xf numFmtId="0" fontId="11" fillId="11" borderId="0" applyNumberFormat="0" applyBorder="0" applyAlignment="0" applyProtection="0"/>
    <xf numFmtId="0" fontId="63" fillId="12" borderId="0" applyNumberFormat="0" applyBorder="0" applyAlignment="0" applyProtection="0"/>
    <xf numFmtId="0" fontId="11" fillId="13" borderId="0" applyNumberFormat="0" applyBorder="0" applyAlignment="0" applyProtection="0"/>
    <xf numFmtId="0" fontId="63" fillId="14" borderId="0" applyNumberFormat="0" applyBorder="0" applyAlignment="0" applyProtection="0"/>
    <xf numFmtId="0" fontId="11" fillId="6" borderId="0" applyNumberFormat="0" applyBorder="0" applyAlignment="0" applyProtection="0"/>
    <xf numFmtId="0" fontId="63" fillId="15" borderId="0" applyNumberFormat="0" applyBorder="0" applyAlignment="0" applyProtection="0"/>
    <xf numFmtId="0" fontId="11" fillId="5" borderId="0" applyNumberFormat="0" applyBorder="0" applyAlignment="0" applyProtection="0"/>
    <xf numFmtId="0" fontId="63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1" fillId="2" borderId="0" applyNumberFormat="0" applyBorder="0" applyAlignment="0" applyProtection="0"/>
    <xf numFmtId="0" fontId="63" fillId="18" borderId="0" applyNumberFormat="0" applyBorder="0" applyAlignment="0" applyProtection="0"/>
    <xf numFmtId="0" fontId="11" fillId="3" borderId="0" applyNumberFormat="0" applyBorder="0" applyAlignment="0" applyProtection="0"/>
    <xf numFmtId="0" fontId="63" fillId="19" borderId="0" applyNumberFormat="0" applyBorder="0" applyAlignment="0" applyProtection="0"/>
    <xf numFmtId="0" fontId="11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13" borderId="0" applyNumberFormat="0" applyBorder="0" applyAlignment="0" applyProtection="0"/>
    <xf numFmtId="0" fontId="63" fillId="22" borderId="0" applyNumberFormat="0" applyBorder="0" applyAlignment="0" applyProtection="0"/>
    <xf numFmtId="0" fontId="11" fillId="2" borderId="0" applyNumberFormat="0" applyBorder="0" applyAlignment="0" applyProtection="0"/>
    <xf numFmtId="0" fontId="63" fillId="23" borderId="0" applyNumberFormat="0" applyBorder="0" applyAlignment="0" applyProtection="0"/>
    <xf numFmtId="0" fontId="11" fillId="24" borderId="0" applyNumberFormat="0" applyBorder="0" applyAlignment="0" applyProtection="0"/>
    <xf numFmtId="0" fontId="63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27" borderId="0" applyNumberFormat="0" applyBorder="0" applyAlignment="0" applyProtection="0"/>
    <xf numFmtId="0" fontId="64" fillId="28" borderId="0" applyNumberFormat="0" applyBorder="0" applyAlignment="0" applyProtection="0"/>
    <xf numFmtId="0" fontId="12" fillId="3" borderId="0" applyNumberFormat="0" applyBorder="0" applyAlignment="0" applyProtection="0"/>
    <xf numFmtId="0" fontId="64" fillId="29" borderId="0" applyNumberFormat="0" applyBorder="0" applyAlignment="0" applyProtection="0"/>
    <xf numFmtId="0" fontId="12" fillId="20" borderId="0" applyNumberFormat="0" applyBorder="0" applyAlignment="0" applyProtection="0"/>
    <xf numFmtId="0" fontId="64" fillId="30" borderId="0" applyNumberFormat="0" applyBorder="0" applyAlignment="0" applyProtection="0"/>
    <xf numFmtId="0" fontId="12" fillId="31" borderId="0" applyNumberFormat="0" applyBorder="0" applyAlignment="0" applyProtection="0"/>
    <xf numFmtId="0" fontId="64" fillId="32" borderId="0" applyNumberFormat="0" applyBorder="0" applyAlignment="0" applyProtection="0"/>
    <xf numFmtId="0" fontId="12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35" borderId="0" applyNumberFormat="0" applyBorder="0" applyAlignment="0" applyProtection="0"/>
    <xf numFmtId="0" fontId="6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5" fillId="40" borderId="0" applyNumberFormat="0" applyBorder="0" applyAlignment="0" applyProtection="0"/>
    <xf numFmtId="0" fontId="27" fillId="41" borderId="1" applyNumberFormat="0" applyAlignment="0" applyProtection="0"/>
    <xf numFmtId="0" fontId="14" fillId="42" borderId="1" applyNumberFormat="0" applyAlignment="0" applyProtection="0"/>
    <xf numFmtId="0" fontId="66" fillId="43" borderId="2" applyNumberFormat="0" applyAlignment="0" applyProtection="0"/>
    <xf numFmtId="0" fontId="15" fillId="44" borderId="3" applyNumberFormat="0" applyAlignment="0" applyProtection="0"/>
    <xf numFmtId="0" fontId="67" fillId="45" borderId="4" applyNumberFormat="0" applyAlignment="0" applyProtection="0"/>
    <xf numFmtId="0" fontId="19" fillId="0" borderId="5" applyNumberFormat="0" applyFill="0" applyAlignment="0" applyProtection="0"/>
    <xf numFmtId="0" fontId="53" fillId="0" borderId="6" applyNumberFormat="0" applyFill="0" applyAlignment="0" applyProtection="0"/>
    <xf numFmtId="0" fontId="68" fillId="0" borderId="7" applyNumberFormat="0" applyFill="0" applyAlignment="0" applyProtection="0"/>
    <xf numFmtId="0" fontId="12" fillId="46" borderId="0" applyNumberFormat="0" applyBorder="0" applyAlignment="0" applyProtection="0"/>
    <xf numFmtId="0" fontId="64" fillId="47" borderId="0" applyNumberFormat="0" applyBorder="0" applyAlignment="0" applyProtection="0"/>
    <xf numFmtId="0" fontId="12" fillId="39" borderId="0" applyNumberFormat="0" applyBorder="0" applyAlignment="0" applyProtection="0"/>
    <xf numFmtId="0" fontId="64" fillId="48" borderId="0" applyNumberFormat="0" applyBorder="0" applyAlignment="0" applyProtection="0"/>
    <xf numFmtId="0" fontId="12" fillId="49" borderId="0" applyNumberFormat="0" applyBorder="0" applyAlignment="0" applyProtection="0"/>
    <xf numFmtId="0" fontId="64" fillId="50" borderId="0" applyNumberFormat="0" applyBorder="0" applyAlignment="0" applyProtection="0"/>
    <xf numFmtId="0" fontId="12" fillId="31" borderId="0" applyNumberFormat="0" applyBorder="0" applyAlignment="0" applyProtection="0"/>
    <xf numFmtId="0" fontId="64" fillId="51" borderId="0" applyNumberFormat="0" applyBorder="0" applyAlignment="0" applyProtection="0"/>
    <xf numFmtId="0" fontId="12" fillId="33" borderId="0" applyNumberFormat="0" applyBorder="0" applyAlignment="0" applyProtection="0"/>
    <xf numFmtId="0" fontId="64" fillId="52" borderId="0" applyNumberFormat="0" applyBorder="0" applyAlignment="0" applyProtection="0"/>
    <xf numFmtId="0" fontId="12" fillId="26" borderId="0" applyNumberFormat="0" applyBorder="0" applyAlignment="0" applyProtection="0"/>
    <xf numFmtId="0" fontId="64" fillId="53" borderId="0" applyNumberFormat="0" applyBorder="0" applyAlignment="0" applyProtection="0"/>
    <xf numFmtId="0" fontId="16" fillId="17" borderId="1" applyNumberFormat="0" applyAlignment="0" applyProtection="0"/>
    <xf numFmtId="0" fontId="16" fillId="5" borderId="1" applyNumberFormat="0" applyAlignment="0" applyProtection="0"/>
    <xf numFmtId="0" fontId="69" fillId="54" borderId="2" applyNumberFormat="0" applyAlignment="0" applyProtection="0"/>
    <xf numFmtId="200" fontId="70" fillId="0" borderId="0" applyBorder="0" applyProtection="0">
      <alignment/>
    </xf>
    <xf numFmtId="201" fontId="70" fillId="0" borderId="0" applyBorder="0" applyProtection="0">
      <alignment/>
    </xf>
    <xf numFmtId="0" fontId="2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1" fillId="55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5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37" fontId="0" fillId="0" borderId="0">
      <alignment/>
      <protection/>
    </xf>
    <xf numFmtId="181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0" fillId="0" borderId="0">
      <alignment/>
      <protection/>
    </xf>
    <xf numFmtId="0" fontId="0" fillId="4" borderId="11" applyNumberFormat="0" applyFont="0" applyAlignment="0" applyProtection="0"/>
    <xf numFmtId="0" fontId="11" fillId="4" borderId="11" applyNumberFormat="0" applyFont="0" applyAlignment="0" applyProtection="0"/>
    <xf numFmtId="0" fontId="63" fillId="57" borderId="12" applyNumberFormat="0" applyFont="0" applyAlignment="0" applyProtection="0"/>
    <xf numFmtId="0" fontId="63" fillId="57" borderId="12" applyNumberFormat="0" applyFont="0" applyAlignment="0" applyProtection="0"/>
    <xf numFmtId="0" fontId="63" fillId="57" borderId="12" applyNumberFormat="0" applyFont="0" applyAlignment="0" applyProtection="0"/>
    <xf numFmtId="0" fontId="18" fillId="41" borderId="13" applyNumberFormat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8" fillId="0" borderId="14">
      <alignment/>
      <protection/>
    </xf>
    <xf numFmtId="0" fontId="18" fillId="42" borderId="13" applyNumberFormat="0" applyAlignment="0" applyProtection="0"/>
    <xf numFmtId="0" fontId="73" fillId="43" borderId="15" applyNumberFormat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76" fillId="0" borderId="17" applyNumberFormat="0" applyFill="0" applyAlignment="0" applyProtection="0"/>
    <xf numFmtId="0" fontId="23" fillId="0" borderId="18" applyNumberFormat="0" applyFill="0" applyAlignment="0" applyProtection="0"/>
    <xf numFmtId="0" fontId="77" fillId="0" borderId="19" applyNumberFormat="0" applyFill="0" applyAlignment="0" applyProtection="0"/>
    <xf numFmtId="0" fontId="24" fillId="0" borderId="20" applyNumberFormat="0" applyFill="0" applyAlignment="0" applyProtection="0"/>
    <xf numFmtId="0" fontId="78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80" fillId="0" borderId="23" applyNumberFormat="0" applyFill="0" applyAlignment="0" applyProtection="0"/>
    <xf numFmtId="177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607">
    <xf numFmtId="37" fontId="0" fillId="0" borderId="0" xfId="0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37" fontId="0" fillId="0" borderId="26" xfId="0" applyFill="1" applyBorder="1" applyAlignment="1">
      <alignment horizontal="centerContinuous"/>
    </xf>
    <xf numFmtId="182" fontId="0" fillId="0" borderId="26" xfId="174" applyNumberFormat="1" applyFont="1" applyFill="1" applyBorder="1" applyAlignment="1">
      <alignment horizontal="centerContinuous"/>
    </xf>
    <xf numFmtId="37" fontId="0" fillId="0" borderId="0" xfId="0" applyFill="1" applyAlignment="1">
      <alignment/>
    </xf>
    <xf numFmtId="37" fontId="33" fillId="0" borderId="0" xfId="0" applyFont="1" applyFill="1" applyAlignment="1">
      <alignment/>
    </xf>
    <xf numFmtId="37" fontId="33" fillId="0" borderId="27" xfId="0" applyFont="1" applyFill="1" applyBorder="1" applyAlignment="1">
      <alignment/>
    </xf>
    <xf numFmtId="37" fontId="33" fillId="0" borderId="0" xfId="0" applyFont="1" applyFill="1" applyBorder="1" applyAlignment="1">
      <alignment horizontal="centerContinuous"/>
    </xf>
    <xf numFmtId="37" fontId="33" fillId="0" borderId="14" xfId="0" applyFont="1" applyFill="1" applyBorder="1" applyAlignment="1">
      <alignment horizontal="centerContinuous"/>
    </xf>
    <xf numFmtId="37" fontId="33" fillId="0" borderId="14" xfId="0" applyFont="1" applyFill="1" applyBorder="1" applyAlignment="1">
      <alignment/>
    </xf>
    <xf numFmtId="37" fontId="33" fillId="0" borderId="28" xfId="0" applyFont="1" applyFill="1" applyBorder="1" applyAlignment="1">
      <alignment/>
    </xf>
    <xf numFmtId="37" fontId="33" fillId="0" borderId="0" xfId="0" applyFont="1" applyFill="1" applyAlignment="1">
      <alignment/>
    </xf>
    <xf numFmtId="37" fontId="33" fillId="0" borderId="0" xfId="0" applyFont="1" applyFill="1" applyAlignment="1">
      <alignment horizontal="left"/>
    </xf>
    <xf numFmtId="180" fontId="34" fillId="0" borderId="0" xfId="0" applyNumberFormat="1" applyFont="1" applyFill="1" applyAlignment="1" applyProtection="1">
      <alignment horizontal="left"/>
      <protection/>
    </xf>
    <xf numFmtId="181" fontId="33" fillId="0" borderId="0" xfId="132" applyFont="1" applyFill="1">
      <alignment/>
      <protection/>
    </xf>
    <xf numFmtId="181" fontId="40" fillId="0" borderId="0" xfId="132" applyFont="1" applyFill="1" applyAlignment="1">
      <alignment vertical="center"/>
      <protection/>
    </xf>
    <xf numFmtId="181" fontId="43" fillId="0" borderId="0" xfId="132" applyFont="1" applyFill="1" applyAlignment="1">
      <alignment vertical="center"/>
      <protection/>
    </xf>
    <xf numFmtId="181" fontId="43" fillId="0" borderId="27" xfId="132" applyFont="1" applyFill="1" applyBorder="1" applyAlignment="1">
      <alignment vertical="center"/>
      <protection/>
    </xf>
    <xf numFmtId="181" fontId="37" fillId="0" borderId="29" xfId="132" applyFont="1" applyFill="1" applyBorder="1" applyAlignment="1">
      <alignment vertical="center"/>
      <protection/>
    </xf>
    <xf numFmtId="182" fontId="40" fillId="0" borderId="0" xfId="174" applyNumberFormat="1" applyFont="1" applyFill="1" applyBorder="1" applyAlignment="1" applyProtection="1">
      <alignment horizontal="right"/>
      <protection/>
    </xf>
    <xf numFmtId="181" fontId="43" fillId="0" borderId="27" xfId="132" applyFont="1" applyFill="1" applyBorder="1" applyAlignment="1">
      <alignment horizontal="right" vertical="center"/>
      <protection/>
    </xf>
    <xf numFmtId="181" fontId="43" fillId="0" borderId="0" xfId="132" applyFont="1" applyFill="1" applyBorder="1" applyAlignment="1">
      <alignment horizontal="left" vertical="center"/>
      <protection/>
    </xf>
    <xf numFmtId="182" fontId="43" fillId="0" borderId="0" xfId="174" applyNumberFormat="1" applyFont="1" applyFill="1" applyBorder="1" applyAlignment="1" applyProtection="1">
      <alignment horizontal="right" vertical="center"/>
      <protection/>
    </xf>
    <xf numFmtId="182" fontId="43" fillId="0" borderId="30" xfId="174" applyNumberFormat="1" applyFont="1" applyFill="1" applyBorder="1" applyAlignment="1" applyProtection="1">
      <alignment horizontal="right" vertical="center"/>
      <protection/>
    </xf>
    <xf numFmtId="181" fontId="33" fillId="0" borderId="31" xfId="132" applyFont="1" applyFill="1" applyBorder="1">
      <alignment/>
      <protection/>
    </xf>
    <xf numFmtId="0" fontId="42" fillId="0" borderId="0" xfId="134" applyFont="1" applyFill="1" applyAlignment="1">
      <alignment vertical="center"/>
      <protection/>
    </xf>
    <xf numFmtId="0" fontId="42" fillId="0" borderId="0" xfId="134" applyFont="1" applyFill="1">
      <alignment/>
      <protection/>
    </xf>
    <xf numFmtId="37" fontId="33" fillId="0" borderId="30" xfId="0" applyFont="1" applyFill="1" applyBorder="1" applyAlignment="1">
      <alignment/>
    </xf>
    <xf numFmtId="37" fontId="40" fillId="0" borderId="32" xfId="0" applyFont="1" applyFill="1" applyBorder="1" applyAlignment="1">
      <alignment/>
    </xf>
    <xf numFmtId="37" fontId="46" fillId="0" borderId="14" xfId="0" applyFont="1" applyFill="1" applyBorder="1" applyAlignment="1">
      <alignment horizontal="centerContinuous"/>
    </xf>
    <xf numFmtId="37" fontId="46" fillId="0" borderId="0" xfId="0" applyFont="1" applyFill="1" applyBorder="1" applyAlignment="1">
      <alignment horizontal="centerContinuous"/>
    </xf>
    <xf numFmtId="37" fontId="40" fillId="0" borderId="0" xfId="0" applyFont="1" applyFill="1" applyBorder="1" applyAlignment="1">
      <alignment horizontal="centerContinuous"/>
    </xf>
    <xf numFmtId="37" fontId="40" fillId="0" borderId="14" xfId="0" applyFont="1" applyFill="1" applyBorder="1" applyAlignment="1">
      <alignment horizontal="centerContinuous"/>
    </xf>
    <xf numFmtId="182" fontId="40" fillId="0" borderId="14" xfId="174" applyNumberFormat="1" applyFont="1" applyFill="1" applyBorder="1" applyAlignment="1">
      <alignment horizontal="centerContinuous"/>
    </xf>
    <xf numFmtId="37" fontId="40" fillId="0" borderId="28" xfId="0" applyFont="1" applyFill="1" applyBorder="1" applyAlignment="1">
      <alignment/>
    </xf>
    <xf numFmtId="37" fontId="38" fillId="0" borderId="33" xfId="0" applyFont="1" applyFill="1" applyBorder="1" applyAlignment="1">
      <alignment horizontal="center"/>
    </xf>
    <xf numFmtId="37" fontId="38" fillId="0" borderId="34" xfId="0" applyFont="1" applyFill="1" applyBorder="1" applyAlignment="1" quotePrefix="1">
      <alignment horizontal="center"/>
    </xf>
    <xf numFmtId="37" fontId="38" fillId="0" borderId="33" xfId="0" applyFont="1" applyFill="1" applyBorder="1" applyAlignment="1" quotePrefix="1">
      <alignment horizontal="center"/>
    </xf>
    <xf numFmtId="37" fontId="38" fillId="0" borderId="35" xfId="0" applyFont="1" applyFill="1" applyBorder="1" applyAlignment="1" quotePrefix="1">
      <alignment horizontal="center" vertical="center"/>
    </xf>
    <xf numFmtId="37" fontId="38" fillId="0" borderId="36" xfId="0" applyFont="1" applyFill="1" applyBorder="1" applyAlignment="1" quotePrefix="1">
      <alignment horizontal="center" vertical="center"/>
    </xf>
    <xf numFmtId="37" fontId="38" fillId="0" borderId="30" xfId="0" applyFont="1" applyFill="1" applyBorder="1" applyAlignment="1" quotePrefix="1">
      <alignment horizontal="center" vertical="center"/>
    </xf>
    <xf numFmtId="0" fontId="38" fillId="0" borderId="14" xfId="0" applyNumberFormat="1" applyFont="1" applyFill="1" applyBorder="1" applyAlignment="1" quotePrefix="1">
      <alignment horizontal="center" vertical="top"/>
    </xf>
    <xf numFmtId="37" fontId="38" fillId="0" borderId="37" xfId="0" applyFont="1" applyFill="1" applyBorder="1" applyAlignment="1" quotePrefix="1">
      <alignment horizontal="center" vertical="top"/>
    </xf>
    <xf numFmtId="37" fontId="38" fillId="0" borderId="38" xfId="0" applyFont="1" applyFill="1" applyBorder="1" applyAlignment="1" quotePrefix="1">
      <alignment horizontal="center" vertical="top"/>
    </xf>
    <xf numFmtId="0" fontId="41" fillId="0" borderId="14" xfId="0" applyNumberFormat="1" applyFont="1" applyFill="1" applyBorder="1" applyAlignment="1">
      <alignment horizontal="center" vertical="top"/>
    </xf>
    <xf numFmtId="37" fontId="38" fillId="0" borderId="28" xfId="0" applyFont="1" applyFill="1" applyBorder="1" applyAlignment="1" quotePrefix="1">
      <alignment horizontal="center" vertical="center"/>
    </xf>
    <xf numFmtId="37" fontId="34" fillId="0" borderId="29" xfId="0" applyFont="1" applyFill="1" applyBorder="1" applyAlignment="1">
      <alignment horizontal="left"/>
    </xf>
    <xf numFmtId="37" fontId="47" fillId="0" borderId="0" xfId="0" applyFont="1" applyFill="1" applyBorder="1" applyAlignment="1" quotePrefix="1">
      <alignment horizontal="right"/>
    </xf>
    <xf numFmtId="37" fontId="47" fillId="0" borderId="29" xfId="0" applyFont="1" applyFill="1" applyBorder="1" applyAlignment="1" quotePrefix="1">
      <alignment horizontal="right"/>
    </xf>
    <xf numFmtId="37" fontId="48" fillId="0" borderId="36" xfId="0" applyFont="1" applyFill="1" applyBorder="1" applyAlignment="1" quotePrefix="1">
      <alignment horizontal="right"/>
    </xf>
    <xf numFmtId="182" fontId="33" fillId="0" borderId="0" xfId="174" applyNumberFormat="1" applyFont="1" applyFill="1" applyBorder="1" applyAlignment="1">
      <alignment/>
    </xf>
    <xf numFmtId="37" fontId="33" fillId="0" borderId="0" xfId="0" applyFont="1" applyFill="1" applyBorder="1" applyAlignment="1">
      <alignment horizontal="left"/>
    </xf>
    <xf numFmtId="37" fontId="33" fillId="0" borderId="29" xfId="0" applyFont="1" applyFill="1" applyBorder="1" applyAlignment="1">
      <alignment/>
    </xf>
    <xf numFmtId="37" fontId="33" fillId="0" borderId="36" xfId="0" applyFont="1" applyFill="1" applyBorder="1" applyAlignment="1">
      <alignment/>
    </xf>
    <xf numFmtId="37" fontId="34" fillId="0" borderId="0" xfId="0" applyFont="1" applyFill="1" applyBorder="1" applyAlignment="1">
      <alignment/>
    </xf>
    <xf numFmtId="37" fontId="33" fillId="0" borderId="29" xfId="0" applyFont="1" applyFill="1" applyBorder="1" applyAlignment="1">
      <alignment horizontal="left"/>
    </xf>
    <xf numFmtId="37" fontId="40" fillId="0" borderId="27" xfId="0" applyFont="1" applyFill="1" applyBorder="1" applyAlignment="1">
      <alignment/>
    </xf>
    <xf numFmtId="37" fontId="38" fillId="0" borderId="39" xfId="0" applyFont="1" applyFill="1" applyBorder="1" applyAlignment="1" quotePrefix="1">
      <alignment horizontal="center"/>
    </xf>
    <xf numFmtId="37" fontId="38" fillId="0" borderId="14" xfId="0" applyFont="1" applyFill="1" applyBorder="1" applyAlignment="1" quotePrefix="1">
      <alignment horizontal="center" vertical="top"/>
    </xf>
    <xf numFmtId="37" fontId="47" fillId="0" borderId="33" xfId="0" applyFont="1" applyFill="1" applyBorder="1" applyAlignment="1" quotePrefix="1">
      <alignment horizontal="right"/>
    </xf>
    <xf numFmtId="37" fontId="34" fillId="0" borderId="30" xfId="0" applyFont="1" applyFill="1" applyBorder="1" applyAlignment="1">
      <alignment horizontal="center"/>
    </xf>
    <xf numFmtId="182" fontId="33" fillId="0" borderId="36" xfId="174" applyNumberFormat="1" applyFont="1" applyFill="1" applyBorder="1" applyAlignment="1">
      <alignment/>
    </xf>
    <xf numFmtId="37" fontId="33" fillId="0" borderId="27" xfId="0" applyFont="1" applyFill="1" applyBorder="1" applyAlignment="1">
      <alignment/>
    </xf>
    <xf numFmtId="37" fontId="45" fillId="0" borderId="0" xfId="0" applyFont="1" applyFill="1" applyBorder="1" applyAlignment="1" quotePrefix="1">
      <alignment horizontal="center" vertical="center"/>
    </xf>
    <xf numFmtId="37" fontId="45" fillId="0" borderId="30" xfId="0" applyFont="1" applyFill="1" applyBorder="1" applyAlignment="1" quotePrefix="1">
      <alignment horizontal="center" vertical="center" wrapText="1"/>
    </xf>
    <xf numFmtId="37" fontId="33" fillId="0" borderId="0" xfId="0" applyFont="1" applyFill="1" applyBorder="1" applyAlignment="1">
      <alignment/>
    </xf>
    <xf numFmtId="37" fontId="33" fillId="0" borderId="30" xfId="0" applyFont="1" applyFill="1" applyBorder="1" applyAlignment="1">
      <alignment vertical="center"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>
      <alignment vertical="center"/>
    </xf>
    <xf numFmtId="37" fontId="34" fillId="0" borderId="0" xfId="0" applyFont="1" applyFill="1" applyBorder="1" applyAlignment="1">
      <alignment vertical="center"/>
    </xf>
    <xf numFmtId="182" fontId="34" fillId="0" borderId="0" xfId="174" applyNumberFormat="1" applyFont="1" applyFill="1" applyBorder="1" applyAlignment="1">
      <alignment/>
    </xf>
    <xf numFmtId="37" fontId="33" fillId="0" borderId="0" xfId="0" applyFont="1" applyFill="1" applyBorder="1" applyAlignment="1">
      <alignment horizontal="center"/>
    </xf>
    <xf numFmtId="37" fontId="0" fillId="0" borderId="0" xfId="0" applyFill="1" applyAlignment="1">
      <alignment horizontal="left"/>
    </xf>
    <xf numFmtId="180" fontId="5" fillId="0" borderId="0" xfId="0" applyNumberFormat="1" applyFont="1" applyFill="1" applyAlignment="1" applyProtection="1">
      <alignment horizontal="left"/>
      <protection/>
    </xf>
    <xf numFmtId="182" fontId="0" fillId="0" borderId="0" xfId="174" applyNumberFormat="1" applyFont="1" applyFill="1" applyAlignment="1">
      <alignment horizontal="left"/>
    </xf>
    <xf numFmtId="37" fontId="6" fillId="0" borderId="0" xfId="0" applyFont="1" applyFill="1" applyAlignment="1">
      <alignment/>
    </xf>
    <xf numFmtId="37" fontId="0" fillId="0" borderId="0" xfId="0" applyFill="1" applyAlignment="1">
      <alignment vertical="top"/>
    </xf>
    <xf numFmtId="37" fontId="34" fillId="0" borderId="29" xfId="0" applyFont="1" applyFill="1" applyBorder="1" applyAlignment="1">
      <alignment/>
    </xf>
    <xf numFmtId="37" fontId="34" fillId="0" borderId="36" xfId="0" applyFont="1" applyFill="1" applyBorder="1" applyAlignment="1">
      <alignment/>
    </xf>
    <xf numFmtId="37" fontId="33" fillId="0" borderId="29" xfId="0" applyFont="1" applyFill="1" applyBorder="1" applyAlignment="1">
      <alignment/>
    </xf>
    <xf numFmtId="37" fontId="33" fillId="0" borderId="30" xfId="0" applyFont="1" applyFill="1" applyBorder="1" applyAlignment="1">
      <alignment/>
    </xf>
    <xf numFmtId="37" fontId="0" fillId="0" borderId="0" xfId="0" applyFill="1" applyAlignment="1">
      <alignment/>
    </xf>
    <xf numFmtId="37" fontId="33" fillId="0" borderId="27" xfId="0" applyFont="1" applyFill="1" applyBorder="1" applyAlignment="1">
      <alignment vertical="center"/>
    </xf>
    <xf numFmtId="37" fontId="34" fillId="0" borderId="29" xfId="0" applyFont="1" applyFill="1" applyBorder="1" applyAlignment="1">
      <alignment horizontal="left" vertical="center"/>
    </xf>
    <xf numFmtId="37" fontId="34" fillId="0" borderId="29" xfId="0" applyFont="1" applyFill="1" applyBorder="1" applyAlignment="1">
      <alignment vertical="center"/>
    </xf>
    <xf numFmtId="37" fontId="34" fillId="0" borderId="36" xfId="0" applyFont="1" applyFill="1" applyBorder="1" applyAlignment="1">
      <alignment vertical="center"/>
    </xf>
    <xf numFmtId="37" fontId="0" fillId="0" borderId="0" xfId="0" applyFill="1" applyAlignment="1">
      <alignment vertical="center"/>
    </xf>
    <xf numFmtId="37" fontId="33" fillId="0" borderId="32" xfId="0" applyFont="1" applyFill="1" applyBorder="1" applyAlignment="1">
      <alignment vertical="center"/>
    </xf>
    <xf numFmtId="37" fontId="34" fillId="0" borderId="37" xfId="0" applyFont="1" applyFill="1" applyBorder="1" applyAlignment="1">
      <alignment horizontal="left" vertical="center"/>
    </xf>
    <xf numFmtId="37" fontId="33" fillId="0" borderId="14" xfId="0" applyFont="1" applyFill="1" applyBorder="1" applyAlignment="1" quotePrefix="1">
      <alignment horizontal="center" vertical="center"/>
    </xf>
    <xf numFmtId="37" fontId="33" fillId="0" borderId="14" xfId="0" applyFont="1" applyFill="1" applyBorder="1" applyAlignment="1">
      <alignment horizontal="center" vertical="center"/>
    </xf>
    <xf numFmtId="37" fontId="33" fillId="0" borderId="37" xfId="0" applyFont="1" applyFill="1" applyBorder="1" applyAlignment="1">
      <alignment horizontal="center" vertical="center"/>
    </xf>
    <xf numFmtId="37" fontId="33" fillId="0" borderId="28" xfId="0" applyFont="1" applyFill="1" applyBorder="1" applyAlignment="1">
      <alignment vertical="center"/>
    </xf>
    <xf numFmtId="37" fontId="8" fillId="0" borderId="31" xfId="0" applyFont="1" applyFill="1" applyBorder="1" applyAlignment="1">
      <alignment/>
    </xf>
    <xf numFmtId="37" fontId="0" fillId="0" borderId="40" xfId="0" applyFill="1" applyBorder="1" applyAlignment="1">
      <alignment horizontal="centerContinuous"/>
    </xf>
    <xf numFmtId="181" fontId="7" fillId="0" borderId="40" xfId="132" applyFont="1" applyFill="1" applyBorder="1" applyAlignment="1">
      <alignment horizontal="centerContinuous"/>
      <protection/>
    </xf>
    <xf numFmtId="37" fontId="0" fillId="0" borderId="40" xfId="0" applyFont="1" applyFill="1" applyBorder="1" applyAlignment="1">
      <alignment horizontal="centerContinuous"/>
    </xf>
    <xf numFmtId="182" fontId="0" fillId="0" borderId="40" xfId="174" applyNumberFormat="1" applyFont="1" applyFill="1" applyBorder="1" applyAlignment="1">
      <alignment horizontal="centerContinuous"/>
    </xf>
    <xf numFmtId="37" fontId="0" fillId="0" borderId="41" xfId="0" applyFill="1" applyBorder="1" applyAlignment="1">
      <alignment horizontal="centerContinuous"/>
    </xf>
    <xf numFmtId="182" fontId="0" fillId="0" borderId="0" xfId="174" applyNumberFormat="1" applyFont="1" applyFill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6" fillId="0" borderId="0" xfId="0" applyFont="1" applyFill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Alignment="1">
      <alignment horizontal="center"/>
    </xf>
    <xf numFmtId="37" fontId="5" fillId="0" borderId="0" xfId="0" applyFont="1" applyFill="1" applyBorder="1" applyAlignment="1">
      <alignment vertical="top"/>
    </xf>
    <xf numFmtId="37" fontId="5" fillId="0" borderId="0" xfId="0" applyFont="1" applyFill="1" applyAlignment="1">
      <alignment vertical="top"/>
    </xf>
    <xf numFmtId="182" fontId="33" fillId="0" borderId="0" xfId="174" applyNumberFormat="1" applyFont="1" applyFill="1" applyBorder="1" applyAlignment="1" quotePrefix="1">
      <alignment horizontal="right"/>
    </xf>
    <xf numFmtId="182" fontId="33" fillId="0" borderId="36" xfId="174" applyNumberFormat="1" applyFont="1" applyFill="1" applyBorder="1" applyAlignment="1" quotePrefix="1">
      <alignment horizontal="left"/>
    </xf>
    <xf numFmtId="182" fontId="34" fillId="0" borderId="36" xfId="174" applyNumberFormat="1" applyFont="1" applyFill="1" applyBorder="1" applyAlignment="1">
      <alignment/>
    </xf>
    <xf numFmtId="37" fontId="33" fillId="0" borderId="27" xfId="0" applyFont="1" applyFill="1" applyBorder="1" applyAlignment="1">
      <alignment vertical="top"/>
    </xf>
    <xf numFmtId="182" fontId="33" fillId="0" borderId="0" xfId="174" applyNumberFormat="1" applyFont="1" applyFill="1" applyBorder="1" applyAlignment="1">
      <alignment horizontal="right" vertical="top"/>
    </xf>
    <xf numFmtId="182" fontId="33" fillId="0" borderId="36" xfId="174" applyNumberFormat="1" applyFont="1" applyFill="1" applyBorder="1" applyAlignment="1" quotePrefix="1">
      <alignment horizontal="left" vertical="top"/>
    </xf>
    <xf numFmtId="37" fontId="33" fillId="0" borderId="30" xfId="0" applyFont="1" applyFill="1" applyBorder="1" applyAlignment="1">
      <alignment vertical="top"/>
    </xf>
    <xf numFmtId="37" fontId="34" fillId="0" borderId="27" xfId="0" applyFont="1" applyFill="1" applyBorder="1" applyAlignment="1">
      <alignment/>
    </xf>
    <xf numFmtId="37" fontId="34" fillId="0" borderId="30" xfId="0" applyFont="1" applyFill="1" applyBorder="1" applyAlignment="1">
      <alignment/>
    </xf>
    <xf numFmtId="37" fontId="5" fillId="0" borderId="0" xfId="0" applyFont="1" applyFill="1" applyAlignment="1">
      <alignment/>
    </xf>
    <xf numFmtId="37" fontId="34" fillId="0" borderId="32" xfId="0" applyFont="1" applyFill="1" applyBorder="1" applyAlignment="1">
      <alignment vertical="center"/>
    </xf>
    <xf numFmtId="37" fontId="34" fillId="0" borderId="37" xfId="0" applyFont="1" applyFill="1" applyBorder="1" applyAlignment="1">
      <alignment vertical="center"/>
    </xf>
    <xf numFmtId="182" fontId="34" fillId="0" borderId="14" xfId="174" applyNumberFormat="1" applyFont="1" applyFill="1" applyBorder="1" applyAlignment="1">
      <alignment vertical="center"/>
    </xf>
    <xf numFmtId="37" fontId="34" fillId="0" borderId="28" xfId="0" applyFont="1" applyFill="1" applyBorder="1" applyAlignment="1">
      <alignment vertical="center"/>
    </xf>
    <xf numFmtId="37" fontId="5" fillId="0" borderId="0" xfId="0" applyFont="1" applyFill="1" applyAlignment="1">
      <alignment vertical="center"/>
    </xf>
    <xf numFmtId="37" fontId="41" fillId="0" borderId="31" xfId="0" applyFont="1" applyFill="1" applyBorder="1" applyAlignment="1">
      <alignment/>
    </xf>
    <xf numFmtId="37" fontId="33" fillId="0" borderId="40" xfId="0" applyFont="1" applyFill="1" applyBorder="1" applyAlignment="1">
      <alignment horizontal="centerContinuous"/>
    </xf>
    <xf numFmtId="181" fontId="42" fillId="0" borderId="40" xfId="132" applyFont="1" applyFill="1" applyBorder="1" applyAlignment="1">
      <alignment horizontal="centerContinuous"/>
      <protection/>
    </xf>
    <xf numFmtId="182" fontId="33" fillId="0" borderId="40" xfId="174" applyNumberFormat="1" applyFont="1" applyFill="1" applyBorder="1" applyAlignment="1">
      <alignment horizontal="centerContinuous"/>
    </xf>
    <xf numFmtId="37" fontId="33" fillId="0" borderId="41" xfId="0" applyFont="1" applyFill="1" applyBorder="1" applyAlignment="1">
      <alignment horizontal="centerContinuous"/>
    </xf>
    <xf numFmtId="37" fontId="0" fillId="0" borderId="0" xfId="0" applyFill="1" applyBorder="1" applyAlignment="1">
      <alignment horizontal="left"/>
    </xf>
    <xf numFmtId="180" fontId="5" fillId="0" borderId="0" xfId="0" applyNumberFormat="1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33" fillId="0" borderId="0" xfId="0" applyFont="1" applyFill="1" applyBorder="1" applyAlignment="1">
      <alignment horizontal="right"/>
    </xf>
    <xf numFmtId="37" fontId="0" fillId="0" borderId="0" xfId="0" applyFont="1" applyFill="1" applyAlignment="1">
      <alignment vertical="center"/>
    </xf>
    <xf numFmtId="37" fontId="33" fillId="0" borderId="30" xfId="0" applyFont="1" applyFill="1" applyBorder="1" applyAlignment="1" quotePrefix="1">
      <alignment horizontal="left"/>
    </xf>
    <xf numFmtId="180" fontId="34" fillId="0" borderId="0" xfId="0" applyNumberFormat="1" applyFont="1" applyFill="1" applyBorder="1" applyAlignment="1" applyProtection="1">
      <alignment horizontal="left"/>
      <protection/>
    </xf>
    <xf numFmtId="182" fontId="33" fillId="0" borderId="0" xfId="174" applyNumberFormat="1" applyFont="1" applyFill="1" applyBorder="1" applyAlignment="1">
      <alignment horizontal="right"/>
    </xf>
    <xf numFmtId="37" fontId="33" fillId="0" borderId="0" xfId="0" applyFont="1" applyFill="1" applyAlignment="1">
      <alignment vertical="center"/>
    </xf>
    <xf numFmtId="37" fontId="40" fillId="0" borderId="32" xfId="0" applyFont="1" applyFill="1" applyBorder="1" applyAlignment="1">
      <alignment vertical="center"/>
    </xf>
    <xf numFmtId="37" fontId="37" fillId="0" borderId="37" xfId="0" applyFont="1" applyFill="1" applyBorder="1" applyAlignment="1">
      <alignment vertical="center"/>
    </xf>
    <xf numFmtId="37" fontId="37" fillId="0" borderId="38" xfId="0" applyFont="1" applyFill="1" applyBorder="1" applyAlignment="1">
      <alignment vertical="center"/>
    </xf>
    <xf numFmtId="37" fontId="40" fillId="0" borderId="28" xfId="0" applyFont="1" applyFill="1" applyBorder="1" applyAlignment="1">
      <alignment vertical="center"/>
    </xf>
    <xf numFmtId="37" fontId="40" fillId="0" borderId="0" xfId="0" applyFont="1" applyFill="1" applyBorder="1" applyAlignment="1">
      <alignment vertical="center"/>
    </xf>
    <xf numFmtId="37" fontId="40" fillId="0" borderId="0" xfId="0" applyFont="1" applyFill="1" applyAlignment="1">
      <alignment vertical="center"/>
    </xf>
    <xf numFmtId="181" fontId="43" fillId="0" borderId="27" xfId="132" applyFont="1" applyFill="1" applyBorder="1">
      <alignment/>
      <protection/>
    </xf>
    <xf numFmtId="181" fontId="37" fillId="0" borderId="29" xfId="132" applyFont="1" applyFill="1" applyBorder="1">
      <alignment/>
      <protection/>
    </xf>
    <xf numFmtId="181" fontId="43" fillId="0" borderId="0" xfId="132" applyFont="1" applyFill="1">
      <alignment/>
      <protection/>
    </xf>
    <xf numFmtId="3" fontId="42" fillId="0" borderId="0" xfId="132" applyNumberFormat="1" applyFont="1" applyFill="1" applyAlignment="1">
      <alignment horizontal="right" vertical="center"/>
      <protection/>
    </xf>
    <xf numFmtId="181" fontId="43" fillId="0" borderId="0" xfId="132" applyFont="1" applyFill="1" applyAlignment="1">
      <alignment horizontal="right"/>
      <protection/>
    </xf>
    <xf numFmtId="181" fontId="43" fillId="0" borderId="0" xfId="132" applyFont="1" applyFill="1" applyAlignment="1">
      <alignment horizontal="right" vertical="center"/>
      <protection/>
    </xf>
    <xf numFmtId="181" fontId="43" fillId="0" borderId="27" xfId="132" applyFont="1" applyFill="1" applyBorder="1" applyAlignment="1">
      <alignment horizontal="right"/>
      <protection/>
    </xf>
    <xf numFmtId="3" fontId="43" fillId="0" borderId="0" xfId="132" applyNumberFormat="1" applyFont="1" applyFill="1" applyAlignment="1">
      <alignment horizontal="right"/>
      <protection/>
    </xf>
    <xf numFmtId="181" fontId="43" fillId="0" borderId="0" xfId="132" applyFont="1" applyFill="1" applyBorder="1" applyAlignment="1">
      <alignment horizontal="right"/>
      <protection/>
    </xf>
    <xf numFmtId="181" fontId="33" fillId="0" borderId="0" xfId="132" applyFont="1" applyFill="1" applyBorder="1">
      <alignment/>
      <protection/>
    </xf>
    <xf numFmtId="4" fontId="33" fillId="0" borderId="0" xfId="132" applyNumberFormat="1" applyFont="1" applyFill="1" applyBorder="1">
      <alignment/>
      <protection/>
    </xf>
    <xf numFmtId="181" fontId="43" fillId="0" borderId="0" xfId="132" applyFont="1" applyFill="1" applyBorder="1" applyAlignment="1">
      <alignment horizontal="right" vertical="center"/>
      <protection/>
    </xf>
    <xf numFmtId="0" fontId="42" fillId="0" borderId="0" xfId="134" applyFont="1" applyFill="1" applyAlignment="1">
      <alignment/>
      <protection/>
    </xf>
    <xf numFmtId="183" fontId="0" fillId="0" borderId="0" xfId="0" applyNumberFormat="1" applyFill="1" applyAlignment="1">
      <alignment/>
    </xf>
    <xf numFmtId="37" fontId="34" fillId="0" borderId="29" xfId="0" applyFont="1" applyFill="1" applyBorder="1" applyAlignment="1">
      <alignment horizontal="center"/>
    </xf>
    <xf numFmtId="37" fontId="38" fillId="0" borderId="29" xfId="0" applyFont="1" applyFill="1" applyBorder="1" applyAlignment="1" quotePrefix="1">
      <alignment horizontal="center" vertical="center"/>
    </xf>
    <xf numFmtId="182" fontId="43" fillId="0" borderId="0" xfId="174" applyNumberFormat="1" applyFont="1" applyFill="1" applyAlignment="1">
      <alignment horizontal="right"/>
    </xf>
    <xf numFmtId="182" fontId="43" fillId="0" borderId="0" xfId="174" applyNumberFormat="1" applyFont="1" applyFill="1" applyBorder="1" applyAlignment="1">
      <alignment/>
    </xf>
    <xf numFmtId="182" fontId="33" fillId="0" borderId="38" xfId="174" applyNumberFormat="1" applyFont="1" applyFill="1" applyBorder="1" applyAlignment="1" quotePrefix="1">
      <alignment horizontal="centerContinuous" vertical="center"/>
    </xf>
    <xf numFmtId="37" fontId="34" fillId="0" borderId="39" xfId="0" applyFont="1" applyFill="1" applyBorder="1" applyAlignment="1">
      <alignment/>
    </xf>
    <xf numFmtId="37" fontId="34" fillId="0" borderId="33" xfId="0" applyFont="1" applyFill="1" applyBorder="1" applyAlignment="1">
      <alignment/>
    </xf>
    <xf numFmtId="37" fontId="34" fillId="0" borderId="35" xfId="0" applyFont="1" applyFill="1" applyBorder="1" applyAlignment="1">
      <alignment/>
    </xf>
    <xf numFmtId="182" fontId="0" fillId="0" borderId="0" xfId="174" applyNumberFormat="1" applyFont="1" applyFill="1" applyBorder="1" applyAlignment="1">
      <alignment/>
    </xf>
    <xf numFmtId="14" fontId="38" fillId="0" borderId="0" xfId="0" applyNumberFormat="1" applyFont="1" applyFill="1" applyBorder="1" applyAlignment="1" quotePrefix="1">
      <alignment horizontal="center" vertical="center"/>
    </xf>
    <xf numFmtId="181" fontId="43" fillId="0" borderId="0" xfId="132" applyFont="1" applyFill="1" applyBorder="1">
      <alignment/>
      <protection/>
    </xf>
    <xf numFmtId="182" fontId="40" fillId="0" borderId="0" xfId="174" applyNumberFormat="1" applyFont="1" applyFill="1" applyBorder="1" applyAlignment="1" applyProtection="1">
      <alignment horizontal="center" vertical="center"/>
      <protection/>
    </xf>
    <xf numFmtId="182" fontId="34" fillId="0" borderId="37" xfId="174" applyNumberFormat="1" applyFont="1" applyFill="1" applyBorder="1" applyAlignment="1">
      <alignment vertical="center"/>
    </xf>
    <xf numFmtId="37" fontId="33" fillId="0" borderId="36" xfId="0" applyFont="1" applyFill="1" applyBorder="1" applyAlignment="1">
      <alignment horizontal="center" vertical="center"/>
    </xf>
    <xf numFmtId="3" fontId="42" fillId="0" borderId="0" xfId="132" applyNumberFormat="1" applyFont="1" applyFill="1" applyAlignment="1">
      <alignment horizontal="right"/>
      <protection/>
    </xf>
    <xf numFmtId="3" fontId="42" fillId="0" borderId="0" xfId="132" applyNumberFormat="1" applyFont="1" applyFill="1">
      <alignment/>
      <protection/>
    </xf>
    <xf numFmtId="181" fontId="33" fillId="0" borderId="27" xfId="132" applyFont="1" applyFill="1" applyBorder="1">
      <alignment/>
      <protection/>
    </xf>
    <xf numFmtId="181" fontId="40" fillId="0" borderId="27" xfId="132" applyFont="1" applyFill="1" applyBorder="1" applyAlignment="1">
      <alignment vertical="center"/>
      <protection/>
    </xf>
    <xf numFmtId="37" fontId="0" fillId="0" borderId="0" xfId="0" applyFill="1" applyBorder="1" applyAlignment="1">
      <alignment/>
    </xf>
    <xf numFmtId="177" fontId="33" fillId="0" borderId="0" xfId="174" applyFont="1" applyFill="1" applyBorder="1" applyAlignment="1">
      <alignment/>
    </xf>
    <xf numFmtId="37" fontId="41" fillId="0" borderId="35" xfId="0" applyFont="1" applyFill="1" applyBorder="1" applyAlignment="1">
      <alignment horizontal="center"/>
    </xf>
    <xf numFmtId="37" fontId="38" fillId="0" borderId="33" xfId="0" applyFont="1" applyFill="1" applyBorder="1" applyAlignment="1" quotePrefix="1">
      <alignment horizontal="center" vertical="center"/>
    </xf>
    <xf numFmtId="37" fontId="38" fillId="0" borderId="14" xfId="0" applyFont="1" applyFill="1" applyBorder="1" applyAlignment="1" quotePrefix="1">
      <alignment horizontal="center" vertical="center"/>
    </xf>
    <xf numFmtId="37" fontId="38" fillId="0" borderId="0" xfId="0" applyFont="1" applyFill="1" applyBorder="1" applyAlignment="1" quotePrefix="1">
      <alignment horizontal="center" vertical="center"/>
    </xf>
    <xf numFmtId="37" fontId="34" fillId="0" borderId="0" xfId="0" applyFont="1" applyFill="1" applyBorder="1" applyAlignment="1">
      <alignment horizontal="left"/>
    </xf>
    <xf numFmtId="37" fontId="33" fillId="0" borderId="0" xfId="0" applyFont="1" applyFill="1" applyBorder="1" applyAlignment="1">
      <alignment/>
    </xf>
    <xf numFmtId="37" fontId="34" fillId="0" borderId="0" xfId="0" applyFont="1" applyFill="1" applyBorder="1" applyAlignment="1">
      <alignment horizontal="left" vertical="center"/>
    </xf>
    <xf numFmtId="37" fontId="33" fillId="0" borderId="42" xfId="0" applyFont="1" applyFill="1" applyBorder="1" applyAlignment="1" quotePrefix="1">
      <alignment horizontal="center" vertical="center"/>
    </xf>
    <xf numFmtId="37" fontId="34" fillId="0" borderId="33" xfId="0" applyFont="1" applyFill="1" applyBorder="1" applyAlignment="1">
      <alignment horizontal="left"/>
    </xf>
    <xf numFmtId="37" fontId="33" fillId="0" borderId="0" xfId="0" applyFont="1" applyFill="1" applyBorder="1" applyAlignment="1">
      <alignment vertical="top"/>
    </xf>
    <xf numFmtId="37" fontId="34" fillId="0" borderId="14" xfId="0" applyFont="1" applyFill="1" applyBorder="1" applyAlignment="1">
      <alignment vertical="center"/>
    </xf>
    <xf numFmtId="37" fontId="33" fillId="0" borderId="0" xfId="0" applyFont="1" applyFill="1" applyBorder="1" applyAlignment="1">
      <alignment horizontal="left" vertical="center"/>
    </xf>
    <xf numFmtId="37" fontId="45" fillId="0" borderId="35" xfId="0" applyFont="1" applyFill="1" applyBorder="1" applyAlignment="1" quotePrefix="1">
      <alignment vertical="center" wrapText="1"/>
    </xf>
    <xf numFmtId="37" fontId="45" fillId="0" borderId="28" xfId="0" applyFont="1" applyFill="1" applyBorder="1" applyAlignment="1" quotePrefix="1">
      <alignment vertical="center" wrapText="1"/>
    </xf>
    <xf numFmtId="181" fontId="7" fillId="0" borderId="0" xfId="132" applyFont="1" applyFill="1" applyBorder="1" applyAlignment="1">
      <alignment horizontal="centerContinuous"/>
      <protection/>
    </xf>
    <xf numFmtId="37" fontId="0" fillId="0" borderId="43" xfId="0" applyFill="1" applyBorder="1" applyAlignment="1">
      <alignment/>
    </xf>
    <xf numFmtId="37" fontId="41" fillId="0" borderId="40" xfId="0" applyFont="1" applyFill="1" applyBorder="1" applyAlignment="1">
      <alignment horizontal="center"/>
    </xf>
    <xf numFmtId="37" fontId="38" fillId="0" borderId="35" xfId="0" applyFont="1" applyFill="1" applyBorder="1" applyAlignment="1" quotePrefix="1">
      <alignment vertical="center"/>
    </xf>
    <xf numFmtId="37" fontId="38" fillId="0" borderId="28" xfId="0" applyFont="1" applyFill="1" applyBorder="1" applyAlignment="1" quotePrefix="1">
      <alignment vertical="center"/>
    </xf>
    <xf numFmtId="182" fontId="33" fillId="0" borderId="44" xfId="0" applyNumberFormat="1" applyFont="1" applyFill="1" applyBorder="1" applyAlignment="1">
      <alignment horizontal="right" vertical="center"/>
    </xf>
    <xf numFmtId="182" fontId="34" fillId="0" borderId="0" xfId="174" applyNumberFormat="1" applyFont="1" applyFill="1" applyBorder="1" applyAlignment="1">
      <alignment horizontal="right"/>
    </xf>
    <xf numFmtId="37" fontId="34" fillId="0" borderId="45" xfId="0" applyFont="1" applyFill="1" applyBorder="1" applyAlignment="1">
      <alignment horizontal="center"/>
    </xf>
    <xf numFmtId="37" fontId="40" fillId="0" borderId="45" xfId="0" applyFont="1" applyFill="1" applyBorder="1" applyAlignment="1">
      <alignment horizontal="center"/>
    </xf>
    <xf numFmtId="37" fontId="37" fillId="0" borderId="42" xfId="0" applyFont="1" applyFill="1" applyBorder="1" applyAlignment="1">
      <alignment horizontal="center" vertical="center"/>
    </xf>
    <xf numFmtId="37" fontId="41" fillId="0" borderId="45" xfId="0" applyFont="1" applyFill="1" applyBorder="1" applyAlignment="1" quotePrefix="1">
      <alignment horizontal="center" vertical="center"/>
    </xf>
    <xf numFmtId="37" fontId="39" fillId="0" borderId="45" xfId="0" applyFont="1" applyFill="1" applyBorder="1" applyAlignment="1">
      <alignment horizontal="center"/>
    </xf>
    <xf numFmtId="37" fontId="41" fillId="0" borderId="46" xfId="0" applyFont="1" applyFill="1" applyBorder="1" applyAlignment="1">
      <alignment horizontal="center"/>
    </xf>
    <xf numFmtId="37" fontId="41" fillId="0" borderId="45" xfId="0" applyFont="1" applyFill="1" applyBorder="1" applyAlignment="1">
      <alignment horizontal="center"/>
    </xf>
    <xf numFmtId="37" fontId="39" fillId="0" borderId="45" xfId="0" applyFont="1" applyFill="1" applyBorder="1" applyAlignment="1">
      <alignment horizontal="center" vertical="top"/>
    </xf>
    <xf numFmtId="37" fontId="41" fillId="0" borderId="45" xfId="0" applyFont="1" applyFill="1" applyBorder="1" applyAlignment="1">
      <alignment horizontal="center" vertical="center"/>
    </xf>
    <xf numFmtId="37" fontId="39" fillId="0" borderId="45" xfId="0" applyFont="1" applyFill="1" applyBorder="1" applyAlignment="1">
      <alignment horizontal="center" vertical="center"/>
    </xf>
    <xf numFmtId="37" fontId="41" fillId="0" borderId="42" xfId="0" applyFont="1" applyFill="1" applyBorder="1" applyAlignment="1">
      <alignment horizontal="center" vertical="center"/>
    </xf>
    <xf numFmtId="181" fontId="34" fillId="0" borderId="0" xfId="132" applyFont="1" applyFill="1" applyBorder="1" applyAlignment="1">
      <alignment horizontal="left" vertical="center"/>
      <protection/>
    </xf>
    <xf numFmtId="181" fontId="33" fillId="0" borderId="0" xfId="132" applyFont="1" applyFill="1" applyBorder="1" applyAlignment="1">
      <alignment horizontal="left" vertical="center"/>
      <protection/>
    </xf>
    <xf numFmtId="181" fontId="33" fillId="0" borderId="0" xfId="132" applyFont="1" applyFill="1" applyBorder="1" applyAlignment="1">
      <alignment horizontal="left"/>
      <protection/>
    </xf>
    <xf numFmtId="181" fontId="34" fillId="0" borderId="36" xfId="132" applyFont="1" applyFill="1" applyBorder="1" applyAlignment="1">
      <alignment horizontal="centerContinuous" vertical="center"/>
      <protection/>
    </xf>
    <xf numFmtId="37" fontId="34" fillId="0" borderId="47" xfId="0" applyFont="1" applyFill="1" applyBorder="1" applyAlignment="1">
      <alignment horizontal="center" vertical="center"/>
    </xf>
    <xf numFmtId="37" fontId="34" fillId="0" borderId="48" xfId="0" applyFont="1" applyFill="1" applyBorder="1" applyAlignment="1">
      <alignment horizontal="center" vertical="center"/>
    </xf>
    <xf numFmtId="181" fontId="34" fillId="0" borderId="38" xfId="132" applyFont="1" applyFill="1" applyBorder="1" applyAlignment="1">
      <alignment horizontal="centerContinuous" vertical="top"/>
      <protection/>
    </xf>
    <xf numFmtId="37" fontId="34" fillId="0" borderId="49" xfId="0" applyFont="1" applyFill="1" applyBorder="1" applyAlignment="1">
      <alignment horizontal="center" vertical="top"/>
    </xf>
    <xf numFmtId="37" fontId="34" fillId="0" borderId="50" xfId="0" applyFont="1" applyFill="1" applyBorder="1" applyAlignment="1">
      <alignment horizontal="center" vertical="top"/>
    </xf>
    <xf numFmtId="182" fontId="34" fillId="0" borderId="51" xfId="174" applyNumberFormat="1" applyFont="1" applyFill="1" applyBorder="1" applyAlignment="1" applyProtection="1">
      <alignment horizontal="right" vertical="center"/>
      <protection/>
    </xf>
    <xf numFmtId="182" fontId="34" fillId="0" borderId="52" xfId="174" applyNumberFormat="1" applyFont="1" applyFill="1" applyBorder="1" applyAlignment="1" applyProtection="1">
      <alignment horizontal="right" vertical="center"/>
      <protection/>
    </xf>
    <xf numFmtId="182" fontId="34" fillId="0" borderId="53" xfId="174" applyNumberFormat="1" applyFont="1" applyFill="1" applyBorder="1" applyAlignment="1" applyProtection="1">
      <alignment horizontal="right" vertical="center"/>
      <protection/>
    </xf>
    <xf numFmtId="182" fontId="33" fillId="0" borderId="36" xfId="174" applyNumberFormat="1" applyFont="1" applyFill="1" applyBorder="1" applyAlignment="1" applyProtection="1">
      <alignment horizontal="right"/>
      <protection/>
    </xf>
    <xf numFmtId="182" fontId="33" fillId="0" borderId="48" xfId="174" applyNumberFormat="1" applyFont="1" applyFill="1" applyBorder="1" applyAlignment="1" applyProtection="1">
      <alignment horizontal="right"/>
      <protection/>
    </xf>
    <xf numFmtId="182" fontId="33" fillId="0" borderId="47" xfId="174" applyNumberFormat="1" applyFont="1" applyFill="1" applyBorder="1" applyAlignment="1" applyProtection="1">
      <alignment horizontal="right"/>
      <protection/>
    </xf>
    <xf numFmtId="182" fontId="33" fillId="0" borderId="0" xfId="174" applyNumberFormat="1" applyFont="1" applyFill="1" applyBorder="1" applyAlignment="1" applyProtection="1">
      <alignment horizontal="right"/>
      <protection/>
    </xf>
    <xf numFmtId="182" fontId="34" fillId="0" borderId="36" xfId="174" applyNumberFormat="1" applyFont="1" applyFill="1" applyBorder="1" applyAlignment="1" applyProtection="1">
      <alignment horizontal="right" vertical="center"/>
      <protection/>
    </xf>
    <xf numFmtId="182" fontId="34" fillId="0" borderId="50" xfId="174" applyNumberFormat="1" applyFont="1" applyFill="1" applyBorder="1" applyAlignment="1" applyProtection="1">
      <alignment horizontal="right" vertical="center"/>
      <protection/>
    </xf>
    <xf numFmtId="182" fontId="34" fillId="0" borderId="54" xfId="174" applyNumberFormat="1" applyFont="1" applyFill="1" applyBorder="1" applyAlignment="1" applyProtection="1">
      <alignment horizontal="right" vertical="center"/>
      <protection/>
    </xf>
    <xf numFmtId="182" fontId="34" fillId="0" borderId="55" xfId="174" applyNumberFormat="1" applyFont="1" applyFill="1" applyBorder="1" applyAlignment="1" applyProtection="1">
      <alignment horizontal="right" vertical="center"/>
      <protection/>
    </xf>
    <xf numFmtId="182" fontId="34" fillId="0" borderId="0" xfId="174" applyNumberFormat="1" applyFont="1" applyFill="1" applyBorder="1" applyAlignment="1" applyProtection="1">
      <alignment horizontal="right" vertical="center"/>
      <protection/>
    </xf>
    <xf numFmtId="181" fontId="43" fillId="0" borderId="56" xfId="132" applyFont="1" applyFill="1" applyBorder="1">
      <alignment/>
      <protection/>
    </xf>
    <xf numFmtId="181" fontId="34" fillId="0" borderId="57" xfId="132" applyFont="1" applyFill="1" applyBorder="1" applyAlignment="1">
      <alignment horizontal="left" vertical="center"/>
      <protection/>
    </xf>
    <xf numFmtId="181" fontId="43" fillId="0" borderId="56" xfId="132" applyFont="1" applyFill="1" applyBorder="1" applyAlignment="1">
      <alignment horizontal="right" vertical="center"/>
      <protection/>
    </xf>
    <xf numFmtId="181" fontId="42" fillId="0" borderId="56" xfId="132" applyFont="1" applyFill="1" applyBorder="1" applyAlignment="1">
      <alignment horizontal="right"/>
      <protection/>
    </xf>
    <xf numFmtId="182" fontId="6" fillId="0" borderId="0" xfId="174" applyNumberFormat="1" applyFont="1" applyFill="1" applyBorder="1" applyAlignment="1" applyProtection="1">
      <alignment horizontal="right"/>
      <protection/>
    </xf>
    <xf numFmtId="37" fontId="0" fillId="0" borderId="0" xfId="0" applyFont="1" applyFill="1" applyAlignment="1">
      <alignment vertical="top"/>
    </xf>
    <xf numFmtId="182" fontId="37" fillId="0" borderId="35" xfId="174" applyNumberFormat="1" applyFont="1" applyFill="1" applyBorder="1" applyAlignment="1">
      <alignment vertical="center"/>
    </xf>
    <xf numFmtId="182" fontId="40" fillId="0" borderId="38" xfId="174" applyNumberFormat="1" applyFont="1" applyFill="1" applyBorder="1" applyAlignment="1">
      <alignment/>
    </xf>
    <xf numFmtId="182" fontId="37" fillId="0" borderId="51" xfId="174" applyNumberFormat="1" applyFont="1" applyFill="1" applyBorder="1" applyAlignment="1">
      <alignment vertical="center"/>
    </xf>
    <xf numFmtId="182" fontId="40" fillId="0" borderId="36" xfId="174" applyNumberFormat="1" applyFont="1" applyFill="1" applyBorder="1" applyAlignment="1">
      <alignment/>
    </xf>
    <xf numFmtId="182" fontId="37" fillId="0" borderId="36" xfId="174" applyNumberFormat="1" applyFont="1" applyFill="1" applyBorder="1" applyAlignment="1">
      <alignment/>
    </xf>
    <xf numFmtId="182" fontId="37" fillId="0" borderId="39" xfId="174" applyNumberFormat="1" applyFont="1" applyFill="1" applyBorder="1" applyAlignment="1">
      <alignment vertical="center"/>
    </xf>
    <xf numFmtId="0" fontId="42" fillId="0" borderId="0" xfId="134" applyFont="1" applyFill="1" applyBorder="1">
      <alignment/>
      <protection/>
    </xf>
    <xf numFmtId="0" fontId="50" fillId="0" borderId="0" xfId="134" applyFont="1" applyFill="1" applyBorder="1" applyAlignment="1">
      <alignment horizontal="center"/>
      <protection/>
    </xf>
    <xf numFmtId="3" fontId="42" fillId="0" borderId="0" xfId="134" applyNumberFormat="1" applyFont="1" applyFill="1" applyBorder="1">
      <alignment/>
      <protection/>
    </xf>
    <xf numFmtId="3" fontId="42" fillId="0" borderId="0" xfId="134" applyNumberFormat="1" applyFont="1" applyFill="1" applyAlignment="1">
      <alignment/>
      <protection/>
    </xf>
    <xf numFmtId="181" fontId="33" fillId="0" borderId="0" xfId="135" applyFont="1" applyFill="1">
      <alignment/>
      <protection/>
    </xf>
    <xf numFmtId="3" fontId="33" fillId="0" borderId="0" xfId="135" applyNumberFormat="1" applyFont="1" applyFill="1">
      <alignment/>
      <protection/>
    </xf>
    <xf numFmtId="3" fontId="42" fillId="0" borderId="0" xfId="134" applyNumberFormat="1" applyFont="1" applyFill="1" applyAlignment="1">
      <alignment vertical="center"/>
      <protection/>
    </xf>
    <xf numFmtId="0" fontId="37" fillId="0" borderId="27" xfId="134" applyFont="1" applyFill="1" applyBorder="1">
      <alignment/>
      <protection/>
    </xf>
    <xf numFmtId="0" fontId="37" fillId="0" borderId="0" xfId="134" applyFont="1" applyFill="1" applyBorder="1">
      <alignment/>
      <protection/>
    </xf>
    <xf numFmtId="0" fontId="37" fillId="0" borderId="29" xfId="134" applyFont="1" applyFill="1" applyBorder="1">
      <alignment/>
      <protection/>
    </xf>
    <xf numFmtId="182" fontId="37" fillId="0" borderId="29" xfId="174" applyNumberFormat="1" applyFont="1" applyFill="1" applyBorder="1" applyAlignment="1">
      <alignment/>
    </xf>
    <xf numFmtId="182" fontId="37" fillId="0" borderId="30" xfId="174" applyNumberFormat="1" applyFont="1" applyFill="1" applyBorder="1" applyAlignment="1">
      <alignment/>
    </xf>
    <xf numFmtId="0" fontId="40" fillId="0" borderId="0" xfId="134" applyFont="1" applyFill="1" applyBorder="1">
      <alignment/>
      <protection/>
    </xf>
    <xf numFmtId="3" fontId="40" fillId="0" borderId="0" xfId="134" applyNumberFormat="1" applyFont="1" applyFill="1" applyBorder="1">
      <alignment/>
      <protection/>
    </xf>
    <xf numFmtId="182" fontId="40" fillId="0" borderId="29" xfId="174" applyNumberFormat="1" applyFont="1" applyFill="1" applyBorder="1" applyAlignment="1">
      <alignment/>
    </xf>
    <xf numFmtId="182" fontId="40" fillId="0" borderId="0" xfId="174" applyNumberFormat="1" applyFont="1" applyFill="1" applyBorder="1" applyAlignment="1">
      <alignment/>
    </xf>
    <xf numFmtId="182" fontId="40" fillId="0" borderId="30" xfId="174" applyNumberFormat="1" applyFont="1" applyFill="1" applyBorder="1" applyAlignment="1">
      <alignment/>
    </xf>
    <xf numFmtId="0" fontId="40" fillId="0" borderId="0" xfId="134" applyFont="1" applyFill="1">
      <alignment/>
      <protection/>
    </xf>
    <xf numFmtId="3" fontId="40" fillId="0" borderId="0" xfId="134" applyNumberFormat="1" applyFont="1" applyFill="1">
      <alignment/>
      <protection/>
    </xf>
    <xf numFmtId="0" fontId="40" fillId="0" borderId="27" xfId="134" applyFont="1" applyFill="1" applyBorder="1">
      <alignment/>
      <protection/>
    </xf>
    <xf numFmtId="0" fontId="40" fillId="0" borderId="29" xfId="134" applyFont="1" applyFill="1" applyBorder="1">
      <alignment/>
      <protection/>
    </xf>
    <xf numFmtId="182" fontId="40" fillId="0" borderId="37" xfId="174" applyNumberFormat="1" applyFont="1" applyFill="1" applyBorder="1" applyAlignment="1">
      <alignment/>
    </xf>
    <xf numFmtId="182" fontId="40" fillId="0" borderId="28" xfId="174" applyNumberFormat="1" applyFont="1" applyFill="1" applyBorder="1" applyAlignment="1">
      <alignment/>
    </xf>
    <xf numFmtId="182" fontId="37" fillId="0" borderId="57" xfId="174" applyNumberFormat="1" applyFont="1" applyFill="1" applyBorder="1" applyAlignment="1">
      <alignment/>
    </xf>
    <xf numFmtId="182" fontId="37" fillId="0" borderId="53" xfId="174" applyNumberFormat="1" applyFont="1" applyFill="1" applyBorder="1" applyAlignment="1">
      <alignment/>
    </xf>
    <xf numFmtId="182" fontId="40" fillId="0" borderId="39" xfId="174" applyNumberFormat="1" applyFont="1" applyFill="1" applyBorder="1" applyAlignment="1">
      <alignment/>
    </xf>
    <xf numFmtId="182" fontId="40" fillId="0" borderId="34" xfId="174" applyNumberFormat="1" applyFont="1" applyFill="1" applyBorder="1" applyAlignment="1">
      <alignment/>
    </xf>
    <xf numFmtId="182" fontId="40" fillId="0" borderId="33" xfId="174" applyNumberFormat="1" applyFont="1" applyFill="1" applyBorder="1" applyAlignment="1">
      <alignment/>
    </xf>
    <xf numFmtId="182" fontId="40" fillId="0" borderId="35" xfId="174" applyNumberFormat="1" applyFont="1" applyFill="1" applyBorder="1" applyAlignment="1">
      <alignment/>
    </xf>
    <xf numFmtId="0" fontId="37" fillId="0" borderId="32" xfId="134" applyFont="1" applyFill="1" applyBorder="1" applyAlignment="1">
      <alignment vertical="center"/>
      <protection/>
    </xf>
    <xf numFmtId="0" fontId="37" fillId="0" borderId="14" xfId="134" applyFont="1" applyFill="1" applyBorder="1" applyAlignment="1">
      <alignment vertical="center"/>
      <protection/>
    </xf>
    <xf numFmtId="0" fontId="37" fillId="0" borderId="37" xfId="134" applyFont="1" applyFill="1" applyBorder="1" applyAlignment="1">
      <alignment vertical="center"/>
      <protection/>
    </xf>
    <xf numFmtId="182" fontId="37" fillId="0" borderId="33" xfId="174" applyNumberFormat="1" applyFont="1" applyFill="1" applyBorder="1" applyAlignment="1">
      <alignment vertical="center"/>
    </xf>
    <xf numFmtId="182" fontId="37" fillId="0" borderId="34" xfId="174" applyNumberFormat="1" applyFont="1" applyFill="1" applyBorder="1" applyAlignment="1">
      <alignment vertical="center"/>
    </xf>
    <xf numFmtId="0" fontId="40" fillId="0" borderId="0" xfId="134" applyFont="1" applyFill="1" applyAlignment="1">
      <alignment vertical="center"/>
      <protection/>
    </xf>
    <xf numFmtId="3" fontId="40" fillId="0" borderId="0" xfId="134" applyNumberFormat="1" applyFont="1" applyFill="1" applyAlignment="1">
      <alignment vertical="center"/>
      <protection/>
    </xf>
    <xf numFmtId="0" fontId="34" fillId="0" borderId="0" xfId="134" applyFont="1" applyFill="1" applyBorder="1" applyAlignment="1">
      <alignment horizontal="center"/>
      <protection/>
    </xf>
    <xf numFmtId="182" fontId="40" fillId="0" borderId="14" xfId="174" applyNumberFormat="1" applyFont="1" applyFill="1" applyBorder="1" applyAlignment="1">
      <alignment/>
    </xf>
    <xf numFmtId="182" fontId="37" fillId="0" borderId="38" xfId="174" applyNumberFormat="1" applyFont="1" applyFill="1" applyBorder="1" applyAlignment="1">
      <alignment vertical="center"/>
    </xf>
    <xf numFmtId="182" fontId="37" fillId="0" borderId="37" xfId="174" applyNumberFormat="1" applyFont="1" applyFill="1" applyBorder="1" applyAlignment="1">
      <alignment vertical="center"/>
    </xf>
    <xf numFmtId="182" fontId="37" fillId="0" borderId="28" xfId="174" applyNumberFormat="1" applyFont="1" applyFill="1" applyBorder="1" applyAlignment="1">
      <alignment vertical="center"/>
    </xf>
    <xf numFmtId="3" fontId="40" fillId="0" borderId="0" xfId="174" applyNumberFormat="1" applyFont="1" applyFill="1" applyBorder="1" applyAlignment="1">
      <alignment/>
    </xf>
    <xf numFmtId="182" fontId="37" fillId="0" borderId="57" xfId="174" applyNumberFormat="1" applyFont="1" applyFill="1" applyBorder="1" applyAlignment="1">
      <alignment vertical="center"/>
    </xf>
    <xf numFmtId="182" fontId="37" fillId="0" borderId="53" xfId="174" applyNumberFormat="1" applyFont="1" applyFill="1" applyBorder="1" applyAlignment="1">
      <alignment vertical="center"/>
    </xf>
    <xf numFmtId="0" fontId="42" fillId="0" borderId="43" xfId="134" applyFont="1" applyFill="1" applyBorder="1">
      <alignment/>
      <protection/>
    </xf>
    <xf numFmtId="0" fontId="42" fillId="0" borderId="33" xfId="134" applyFont="1" applyFill="1" applyBorder="1">
      <alignment/>
      <protection/>
    </xf>
    <xf numFmtId="182" fontId="42" fillId="0" borderId="33" xfId="134" applyNumberFormat="1" applyFont="1" applyFill="1" applyBorder="1">
      <alignment/>
      <protection/>
    </xf>
    <xf numFmtId="0" fontId="42" fillId="0" borderId="35" xfId="134" applyFont="1" applyFill="1" applyBorder="1">
      <alignment/>
      <protection/>
    </xf>
    <xf numFmtId="3" fontId="42" fillId="0" borderId="0" xfId="134" applyNumberFormat="1" applyFont="1" applyFill="1">
      <alignment/>
      <protection/>
    </xf>
    <xf numFmtId="0" fontId="42" fillId="0" borderId="31" xfId="134" applyFont="1" applyFill="1" applyBorder="1">
      <alignment/>
      <protection/>
    </xf>
    <xf numFmtId="0" fontId="42" fillId="0" borderId="40" xfId="134" applyFont="1" applyFill="1" applyBorder="1">
      <alignment/>
      <protection/>
    </xf>
    <xf numFmtId="182" fontId="42" fillId="0" borderId="40" xfId="134" applyNumberFormat="1" applyFont="1" applyFill="1" applyBorder="1">
      <alignment/>
      <protection/>
    </xf>
    <xf numFmtId="0" fontId="42" fillId="0" borderId="41" xfId="134" applyFont="1" applyFill="1" applyBorder="1">
      <alignment/>
      <protection/>
    </xf>
    <xf numFmtId="182" fontId="42" fillId="0" borderId="0" xfId="174" applyNumberFormat="1" applyFont="1" applyFill="1" applyAlignment="1">
      <alignment/>
    </xf>
    <xf numFmtId="37" fontId="51" fillId="0" borderId="0" xfId="0" applyFont="1" applyFill="1" applyAlignment="1">
      <alignment/>
    </xf>
    <xf numFmtId="37" fontId="33" fillId="0" borderId="0" xfId="0" applyFont="1" applyFill="1" applyBorder="1" applyAlignment="1">
      <alignment horizontal="center" vertical="center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vertical="top"/>
    </xf>
    <xf numFmtId="181" fontId="34" fillId="0" borderId="27" xfId="132" applyFont="1" applyFill="1" applyBorder="1" applyAlignment="1">
      <alignment/>
      <protection/>
    </xf>
    <xf numFmtId="181" fontId="34" fillId="0" borderId="43" xfId="132" applyFont="1" applyFill="1" applyBorder="1" applyAlignment="1">
      <alignment/>
      <protection/>
    </xf>
    <xf numFmtId="181" fontId="37" fillId="0" borderId="34" xfId="132" applyFont="1" applyFill="1" applyBorder="1" applyAlignment="1">
      <alignment/>
      <protection/>
    </xf>
    <xf numFmtId="181" fontId="37" fillId="0" borderId="39" xfId="132" applyFont="1" applyFill="1" applyBorder="1" applyAlignment="1">
      <alignment horizontal="centerContinuous"/>
      <protection/>
    </xf>
    <xf numFmtId="181" fontId="37" fillId="0" borderId="58" xfId="132" applyFont="1" applyFill="1" applyBorder="1" applyAlignment="1">
      <alignment horizontal="centerContinuous"/>
      <protection/>
    </xf>
    <xf numFmtId="181" fontId="37" fillId="0" borderId="59" xfId="132" applyFont="1" applyFill="1" applyBorder="1" applyAlignment="1">
      <alignment horizontal="centerContinuous"/>
      <protection/>
    </xf>
    <xf numFmtId="181" fontId="34" fillId="0" borderId="0" xfId="132" applyFont="1" applyFill="1" applyAlignment="1">
      <alignment/>
      <protection/>
    </xf>
    <xf numFmtId="182" fontId="43" fillId="0" borderId="0" xfId="174" applyNumberFormat="1" applyFont="1" applyFill="1" applyBorder="1" applyAlignment="1">
      <alignment horizontal="right"/>
    </xf>
    <xf numFmtId="182" fontId="40" fillId="0" borderId="0" xfId="174" applyNumberFormat="1" applyFont="1" applyFill="1" applyBorder="1" applyAlignment="1" applyProtection="1">
      <alignment horizontal="right" vertical="center"/>
      <protection/>
    </xf>
    <xf numFmtId="177" fontId="0" fillId="0" borderId="0" xfId="174" applyFont="1" applyFill="1" applyBorder="1" applyAlignment="1">
      <alignment/>
    </xf>
    <xf numFmtId="37" fontId="33" fillId="0" borderId="39" xfId="0" applyFont="1" applyFill="1" applyBorder="1" applyAlignment="1">
      <alignment/>
    </xf>
    <xf numFmtId="37" fontId="34" fillId="0" borderId="33" xfId="0" applyFont="1" applyFill="1" applyBorder="1" applyAlignment="1">
      <alignment/>
    </xf>
    <xf numFmtId="37" fontId="33" fillId="0" borderId="34" xfId="0" applyFont="1" applyFill="1" applyBorder="1" applyAlignment="1">
      <alignment/>
    </xf>
    <xf numFmtId="37" fontId="33" fillId="0" borderId="35" xfId="0" applyFont="1" applyFill="1" applyBorder="1" applyAlignment="1">
      <alignment/>
    </xf>
    <xf numFmtId="37" fontId="33" fillId="0" borderId="38" xfId="0" applyFont="1" applyFill="1" applyBorder="1" applyAlignment="1">
      <alignment/>
    </xf>
    <xf numFmtId="37" fontId="33" fillId="0" borderId="37" xfId="0" applyFont="1" applyFill="1" applyBorder="1" applyAlignment="1">
      <alignment/>
    </xf>
    <xf numFmtId="37" fontId="33" fillId="0" borderId="38" xfId="0" applyFont="1" applyFill="1" applyBorder="1" applyAlignment="1">
      <alignment horizontal="left"/>
    </xf>
    <xf numFmtId="37" fontId="33" fillId="0" borderId="38" xfId="0" applyFont="1" applyFill="1" applyBorder="1" applyAlignment="1">
      <alignment/>
    </xf>
    <xf numFmtId="37" fontId="33" fillId="0" borderId="37" xfId="0" applyFont="1" applyFill="1" applyBorder="1" applyAlignment="1" quotePrefix="1">
      <alignment horizontal="right"/>
    </xf>
    <xf numFmtId="37" fontId="33" fillId="0" borderId="38" xfId="0" applyFont="1" applyFill="1" applyBorder="1" applyAlignment="1" quotePrefix="1">
      <alignment horizontal="left"/>
    </xf>
    <xf numFmtId="37" fontId="33" fillId="0" borderId="28" xfId="0" applyFont="1" applyFill="1" applyBorder="1" applyAlignment="1">
      <alignment/>
    </xf>
    <xf numFmtId="37" fontId="33" fillId="0" borderId="37" xfId="0" applyFont="1" applyFill="1" applyBorder="1" applyAlignment="1">
      <alignment horizontal="right"/>
    </xf>
    <xf numFmtId="182" fontId="33" fillId="0" borderId="14" xfId="174" applyNumberFormat="1" applyFont="1" applyFill="1" applyBorder="1" applyAlignment="1" quotePrefix="1">
      <alignment horizontal="right"/>
    </xf>
    <xf numFmtId="182" fontId="33" fillId="0" borderId="38" xfId="174" applyNumberFormat="1" applyFont="1" applyFill="1" applyBorder="1" applyAlignment="1" quotePrefix="1">
      <alignment horizontal="left"/>
    </xf>
    <xf numFmtId="182" fontId="33" fillId="0" borderId="37" xfId="174" applyNumberFormat="1" applyFont="1" applyFill="1" applyBorder="1" applyAlignment="1">
      <alignment/>
    </xf>
    <xf numFmtId="182" fontId="33" fillId="0" borderId="14" xfId="174" applyNumberFormat="1" applyFont="1" applyFill="1" applyBorder="1" applyAlignment="1">
      <alignment/>
    </xf>
    <xf numFmtId="182" fontId="33" fillId="0" borderId="38" xfId="174" applyNumberFormat="1" applyFont="1" applyFill="1" applyBorder="1" applyAlignment="1">
      <alignment/>
    </xf>
    <xf numFmtId="182" fontId="33" fillId="0" borderId="59" xfId="174" applyNumberFormat="1" applyFont="1" applyFill="1" applyBorder="1" applyAlignment="1" applyProtection="1">
      <alignment horizontal="right"/>
      <protection/>
    </xf>
    <xf numFmtId="181" fontId="37" fillId="0" borderId="60" xfId="132" applyFont="1" applyFill="1" applyBorder="1" applyAlignment="1">
      <alignment horizontal="center"/>
      <protection/>
    </xf>
    <xf numFmtId="37" fontId="34" fillId="0" borderId="61" xfId="0" applyFont="1" applyFill="1" applyBorder="1" applyAlignment="1">
      <alignment horizontal="center" vertical="top"/>
    </xf>
    <xf numFmtId="182" fontId="33" fillId="0" borderId="62" xfId="174" applyNumberFormat="1" applyFont="1" applyFill="1" applyBorder="1" applyAlignment="1" applyProtection="1">
      <alignment horizontal="right"/>
      <protection/>
    </xf>
    <xf numFmtId="181" fontId="37" fillId="0" borderId="59" xfId="132" applyFont="1" applyFill="1" applyBorder="1" applyAlignment="1">
      <alignment horizontal="center"/>
      <protection/>
    </xf>
    <xf numFmtId="181" fontId="37" fillId="0" borderId="63" xfId="132" applyFont="1" applyFill="1" applyBorder="1" applyAlignment="1">
      <alignment/>
      <protection/>
    </xf>
    <xf numFmtId="181" fontId="34" fillId="0" borderId="64" xfId="132" applyFont="1" applyFill="1" applyBorder="1" applyAlignment="1">
      <alignment horizontal="centerContinuous"/>
      <protection/>
    </xf>
    <xf numFmtId="181" fontId="34" fillId="0" borderId="65" xfId="132" applyFont="1" applyFill="1" applyBorder="1" applyAlignment="1">
      <alignment horizontal="centerContinuous"/>
      <protection/>
    </xf>
    <xf numFmtId="175" fontId="33" fillId="0" borderId="64" xfId="0" applyNumberFormat="1" applyFont="1" applyFill="1" applyBorder="1" applyAlignment="1">
      <alignment horizontal="right"/>
    </xf>
    <xf numFmtId="181" fontId="37" fillId="0" borderId="39" xfId="132" applyFont="1" applyFill="1" applyBorder="1" applyAlignment="1">
      <alignment horizontal="center"/>
      <protection/>
    </xf>
    <xf numFmtId="37" fontId="34" fillId="0" borderId="36" xfId="0" applyFont="1" applyFill="1" applyBorder="1" applyAlignment="1">
      <alignment horizontal="center"/>
    </xf>
    <xf numFmtId="37" fontId="34" fillId="0" borderId="38" xfId="0" applyFont="1" applyFill="1" applyBorder="1" applyAlignment="1">
      <alignment horizontal="center" vertical="top"/>
    </xf>
    <xf numFmtId="37" fontId="34" fillId="0" borderId="62" xfId="0" applyFont="1" applyFill="1" applyBorder="1" applyAlignment="1">
      <alignment horizontal="center" vertical="center"/>
    </xf>
    <xf numFmtId="182" fontId="34" fillId="0" borderId="38" xfId="174" applyNumberFormat="1" applyFont="1" applyFill="1" applyBorder="1" applyAlignment="1" applyProtection="1">
      <alignment horizontal="right" vertical="center"/>
      <protection/>
    </xf>
    <xf numFmtId="182" fontId="34" fillId="0" borderId="61" xfId="174" applyNumberFormat="1" applyFont="1" applyFill="1" applyBorder="1" applyAlignment="1" applyProtection="1">
      <alignment horizontal="right" vertical="center"/>
      <protection/>
    </xf>
    <xf numFmtId="182" fontId="34" fillId="0" borderId="44" xfId="174" applyNumberFormat="1" applyFont="1" applyFill="1" applyBorder="1" applyAlignment="1" applyProtection="1">
      <alignment horizontal="right" vertical="center"/>
      <protection/>
    </xf>
    <xf numFmtId="182" fontId="34" fillId="0" borderId="65" xfId="174" applyNumberFormat="1" applyFont="1" applyFill="1" applyBorder="1" applyAlignment="1" applyProtection="1">
      <alignment horizontal="right" vertical="center"/>
      <protection/>
    </xf>
    <xf numFmtId="37" fontId="33" fillId="0" borderId="14" xfId="0" applyFont="1" applyFill="1" applyBorder="1" applyAlignment="1">
      <alignment horizontal="center"/>
    </xf>
    <xf numFmtId="37" fontId="34" fillId="0" borderId="38" xfId="0" applyFont="1" applyFill="1" applyBorder="1" applyAlignment="1">
      <alignment horizontal="left"/>
    </xf>
    <xf numFmtId="182" fontId="33" fillId="0" borderId="14" xfId="174" applyNumberFormat="1" applyFont="1" applyFill="1" applyBorder="1" applyAlignment="1">
      <alignment/>
    </xf>
    <xf numFmtId="182" fontId="40" fillId="0" borderId="0" xfId="134" applyNumberFormat="1" applyFont="1" applyFill="1" applyBorder="1">
      <alignment/>
      <protection/>
    </xf>
    <xf numFmtId="37" fontId="0" fillId="0" borderId="39" xfId="0" applyFont="1" applyFill="1" applyBorder="1" applyAlignment="1">
      <alignment/>
    </xf>
    <xf numFmtId="37" fontId="45" fillId="0" borderId="38" xfId="0" applyFont="1" applyFill="1" applyBorder="1" applyAlignment="1" quotePrefix="1">
      <alignment vertical="center"/>
    </xf>
    <xf numFmtId="37" fontId="45" fillId="0" borderId="36" xfId="0" applyFont="1" applyFill="1" applyBorder="1" applyAlignment="1" quotePrefix="1">
      <alignment horizontal="center" vertical="center"/>
    </xf>
    <xf numFmtId="37" fontId="33" fillId="0" borderId="66" xfId="0" applyFont="1" applyFill="1" applyBorder="1" applyAlignment="1">
      <alignment horizontal="center" vertical="center"/>
    </xf>
    <xf numFmtId="37" fontId="33" fillId="0" borderId="36" xfId="0" applyFont="1" applyFill="1" applyBorder="1" applyAlignment="1">
      <alignment vertical="center"/>
    </xf>
    <xf numFmtId="37" fontId="33" fillId="0" borderId="36" xfId="0" applyFont="1" applyFill="1" applyBorder="1" applyAlignment="1">
      <alignment/>
    </xf>
    <xf numFmtId="37" fontId="33" fillId="0" borderId="32" xfId="0" applyFont="1" applyFill="1" applyBorder="1" applyAlignment="1">
      <alignment/>
    </xf>
    <xf numFmtId="37" fontId="33" fillId="0" borderId="29" xfId="0" applyFont="1" applyFill="1" applyBorder="1" applyAlignment="1">
      <alignment vertical="center"/>
    </xf>
    <xf numFmtId="37" fontId="33" fillId="0" borderId="0" xfId="0" applyFont="1" applyFill="1" applyBorder="1" applyAlignment="1">
      <alignment horizontal="right" vertical="center"/>
    </xf>
    <xf numFmtId="37" fontId="40" fillId="0" borderId="0" xfId="134" applyNumberFormat="1" applyFont="1" applyFill="1">
      <alignment/>
      <protection/>
    </xf>
    <xf numFmtId="182" fontId="34" fillId="0" borderId="33" xfId="174" applyNumberFormat="1" applyFont="1" applyFill="1" applyBorder="1" applyAlignment="1">
      <alignment/>
    </xf>
    <xf numFmtId="37" fontId="81" fillId="0" borderId="0" xfId="0" applyFont="1" applyFill="1" applyAlignment="1">
      <alignment/>
    </xf>
    <xf numFmtId="184" fontId="0" fillId="0" borderId="0" xfId="174" applyNumberFormat="1" applyFont="1" applyFill="1" applyAlignment="1">
      <alignment/>
    </xf>
    <xf numFmtId="184" fontId="6" fillId="0" borderId="0" xfId="174" applyNumberFormat="1" applyFont="1" applyFill="1" applyAlignment="1">
      <alignment/>
    </xf>
    <xf numFmtId="184" fontId="0" fillId="0" borderId="0" xfId="174" applyNumberFormat="1" applyFont="1" applyFill="1" applyAlignment="1">
      <alignment vertical="center"/>
    </xf>
    <xf numFmtId="184" fontId="0" fillId="0" borderId="0" xfId="174" applyNumberFormat="1" applyFont="1" applyFill="1" applyAlignment="1">
      <alignment vertical="top"/>
    </xf>
    <xf numFmtId="184" fontId="0" fillId="0" borderId="0" xfId="174" applyNumberFormat="1" applyFont="1" applyFill="1" applyAlignment="1">
      <alignment/>
    </xf>
    <xf numFmtId="3" fontId="43" fillId="0" borderId="0" xfId="132" applyNumberFormat="1" applyFont="1" applyFill="1" applyAlignment="1">
      <alignment horizontal="left" vertical="center"/>
      <protection/>
    </xf>
    <xf numFmtId="184" fontId="0" fillId="0" borderId="0" xfId="174" applyNumberFormat="1" applyFont="1" applyFill="1" applyAlignment="1">
      <alignment/>
    </xf>
    <xf numFmtId="182" fontId="0" fillId="0" borderId="0" xfId="174" applyNumberFormat="1" applyFont="1" applyFill="1" applyBorder="1" applyAlignment="1">
      <alignment horizontal="left"/>
    </xf>
    <xf numFmtId="37" fontId="33" fillId="0" borderId="14" xfId="0" applyFont="1" applyFill="1" applyBorder="1" applyAlignment="1">
      <alignment horizontal="right"/>
    </xf>
    <xf numFmtId="182" fontId="33" fillId="0" borderId="14" xfId="174" applyNumberFormat="1" applyFont="1" applyFill="1" applyBorder="1" applyAlignment="1">
      <alignment horizontal="right"/>
    </xf>
    <xf numFmtId="37" fontId="33" fillId="0" borderId="34" xfId="0" applyFont="1" applyFill="1" applyBorder="1" applyAlignment="1">
      <alignment horizontal="centerContinuous"/>
    </xf>
    <xf numFmtId="37" fontId="45" fillId="0" borderId="34" xfId="0" applyFont="1" applyFill="1" applyBorder="1" applyAlignment="1" quotePrefix="1">
      <alignment vertical="center"/>
    </xf>
    <xf numFmtId="37" fontId="45" fillId="0" borderId="37" xfId="0" applyFont="1" applyFill="1" applyBorder="1" applyAlignment="1" quotePrefix="1">
      <alignment vertical="center"/>
    </xf>
    <xf numFmtId="37" fontId="45" fillId="0" borderId="38" xfId="0" applyFont="1" applyFill="1" applyBorder="1" applyAlignment="1" quotePrefix="1">
      <alignment vertical="center" wrapText="1"/>
    </xf>
    <xf numFmtId="37" fontId="45" fillId="0" borderId="29" xfId="0" applyFont="1" applyFill="1" applyBorder="1" applyAlignment="1" quotePrefix="1">
      <alignment horizontal="center" vertical="center"/>
    </xf>
    <xf numFmtId="37" fontId="45" fillId="0" borderId="36" xfId="0" applyFont="1" applyFill="1" applyBorder="1" applyAlignment="1" quotePrefix="1">
      <alignment horizontal="center" vertical="center" wrapText="1"/>
    </xf>
    <xf numFmtId="37" fontId="45" fillId="0" borderId="0" xfId="0" applyFont="1" applyFill="1" applyBorder="1" applyAlignment="1" quotePrefix="1">
      <alignment horizontal="center" vertical="center" wrapText="1"/>
    </xf>
    <xf numFmtId="37" fontId="34" fillId="0" borderId="0" xfId="0" applyFont="1" applyFill="1" applyBorder="1" applyAlignment="1">
      <alignment horizontal="right"/>
    </xf>
    <xf numFmtId="37" fontId="34" fillId="0" borderId="36" xfId="0" applyFont="1" applyFill="1" applyBorder="1" applyAlignment="1">
      <alignment horizontal="right"/>
    </xf>
    <xf numFmtId="182" fontId="33" fillId="0" borderId="29" xfId="174" applyNumberFormat="1" applyFont="1" applyFill="1" applyBorder="1" applyAlignment="1" quotePrefix="1">
      <alignment horizontal="left"/>
    </xf>
    <xf numFmtId="182" fontId="33" fillId="0" borderId="36" xfId="174" applyNumberFormat="1" applyFont="1" applyFill="1" applyBorder="1" applyAlignment="1">
      <alignment/>
    </xf>
    <xf numFmtId="182" fontId="33" fillId="0" borderId="0" xfId="174" applyNumberFormat="1" applyFont="1" applyFill="1" applyBorder="1" applyAlignment="1" quotePrefix="1">
      <alignment horizontal="left"/>
    </xf>
    <xf numFmtId="37" fontId="0" fillId="0" borderId="0" xfId="0" applyFill="1" applyAlignment="1">
      <alignment horizontal="right"/>
    </xf>
    <xf numFmtId="182" fontId="0" fillId="0" borderId="0" xfId="174" applyNumberFormat="1" applyFont="1" applyFill="1" applyAlignment="1">
      <alignment horizontal="right"/>
    </xf>
    <xf numFmtId="182" fontId="33" fillId="0" borderId="0" xfId="174" applyNumberFormat="1" applyFont="1" applyFill="1" applyBorder="1" applyAlignment="1">
      <alignment horizontal="left"/>
    </xf>
    <xf numFmtId="37" fontId="38" fillId="0" borderId="39" xfId="0" applyFont="1" applyFill="1" applyBorder="1" applyAlignment="1" quotePrefix="1">
      <alignment vertical="center"/>
    </xf>
    <xf numFmtId="37" fontId="38" fillId="0" borderId="34" xfId="0" applyFont="1" applyFill="1" applyBorder="1" applyAlignment="1" quotePrefix="1">
      <alignment vertical="center"/>
    </xf>
    <xf numFmtId="37" fontId="38" fillId="0" borderId="38" xfId="0" applyFont="1" applyFill="1" applyBorder="1" applyAlignment="1" quotePrefix="1">
      <alignment vertical="center"/>
    </xf>
    <xf numFmtId="37" fontId="38" fillId="0" borderId="37" xfId="0" applyFont="1" applyFill="1" applyBorder="1" applyAlignment="1" quotePrefix="1">
      <alignment vertical="center"/>
    </xf>
    <xf numFmtId="37" fontId="33" fillId="0" borderId="0" xfId="0" applyFont="1" applyFill="1" applyBorder="1" applyAlignment="1" quotePrefix="1">
      <alignment horizontal="right"/>
    </xf>
    <xf numFmtId="37" fontId="33" fillId="0" borderId="36" xfId="0" applyFont="1" applyFill="1" applyBorder="1" applyAlignment="1">
      <alignment horizontal="right"/>
    </xf>
    <xf numFmtId="182" fontId="33" fillId="0" borderId="0" xfId="0" applyNumberFormat="1" applyFont="1" applyFill="1" applyBorder="1" applyAlignment="1">
      <alignment horizontal="right" vertical="center"/>
    </xf>
    <xf numFmtId="182" fontId="33" fillId="0" borderId="36" xfId="0" applyNumberFormat="1" applyFont="1" applyFill="1" applyBorder="1" applyAlignment="1">
      <alignment horizontal="right" vertical="center"/>
    </xf>
    <xf numFmtId="37" fontId="33" fillId="0" borderId="36" xfId="0" applyFont="1" applyFill="1" applyBorder="1" applyAlignment="1">
      <alignment horizontal="right" vertical="center"/>
    </xf>
    <xf numFmtId="177" fontId="37" fillId="0" borderId="14" xfId="174" applyFont="1" applyFill="1" applyBorder="1" applyAlignment="1">
      <alignment horizontal="center" vertical="center"/>
    </xf>
    <xf numFmtId="37" fontId="33" fillId="0" borderId="0" xfId="0" applyFont="1" applyFill="1" applyAlignment="1">
      <alignment horizontal="right"/>
    </xf>
    <xf numFmtId="182" fontId="33" fillId="0" borderId="0" xfId="174" applyNumberFormat="1" applyFont="1" applyFill="1" applyAlignment="1">
      <alignment horizontal="right"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vertical="center"/>
    </xf>
    <xf numFmtId="39" fontId="0" fillId="0" borderId="0" xfId="0" applyNumberFormat="1" applyFill="1" applyAlignment="1">
      <alignment/>
    </xf>
    <xf numFmtId="177" fontId="0" fillId="0" borderId="0" xfId="174" applyNumberFormat="1" applyFont="1" applyFill="1" applyAlignment="1">
      <alignment/>
    </xf>
    <xf numFmtId="0" fontId="37" fillId="0" borderId="56" xfId="134" applyFont="1" applyFill="1" applyBorder="1" applyAlignment="1">
      <alignment horizontal="left" vertical="center"/>
      <protection/>
    </xf>
    <xf numFmtId="0" fontId="37" fillId="0" borderId="44" xfId="134" applyFont="1" applyFill="1" applyBorder="1" applyAlignment="1">
      <alignment horizontal="left" vertical="center"/>
      <protection/>
    </xf>
    <xf numFmtId="0" fontId="37" fillId="0" borderId="0" xfId="134" applyFont="1" applyFill="1" applyBorder="1" applyAlignment="1">
      <alignment horizontal="left" vertical="center"/>
      <protection/>
    </xf>
    <xf numFmtId="182" fontId="37" fillId="0" borderId="36" xfId="174" applyNumberFormat="1" applyFont="1" applyFill="1" applyBorder="1" applyAlignment="1">
      <alignment vertical="center"/>
    </xf>
    <xf numFmtId="182" fontId="37" fillId="0" borderId="29" xfId="174" applyNumberFormat="1" applyFont="1" applyFill="1" applyBorder="1" applyAlignment="1">
      <alignment vertical="center"/>
    </xf>
    <xf numFmtId="182" fontId="37" fillId="0" borderId="30" xfId="174" applyNumberFormat="1" applyFont="1" applyFill="1" applyBorder="1" applyAlignment="1">
      <alignment vertical="center"/>
    </xf>
    <xf numFmtId="0" fontId="40" fillId="0" borderId="43" xfId="134" applyFont="1" applyFill="1" applyBorder="1">
      <alignment/>
      <protection/>
    </xf>
    <xf numFmtId="0" fontId="40" fillId="0" borderId="33" xfId="134" applyFont="1" applyFill="1" applyBorder="1">
      <alignment/>
      <protection/>
    </xf>
    <xf numFmtId="0" fontId="42" fillId="0" borderId="0" xfId="133" applyFont="1" applyFill="1">
      <alignment/>
      <protection/>
    </xf>
    <xf numFmtId="0" fontId="38" fillId="0" borderId="27" xfId="133" applyFont="1" applyFill="1" applyBorder="1" applyAlignment="1">
      <alignment horizontal="center" vertical="center"/>
      <protection/>
    </xf>
    <xf numFmtId="0" fontId="38" fillId="0" borderId="0" xfId="133" applyFont="1" applyFill="1" applyBorder="1" applyAlignment="1">
      <alignment horizontal="center" vertical="center"/>
      <protection/>
    </xf>
    <xf numFmtId="0" fontId="37" fillId="0" borderId="0" xfId="133" applyFont="1" applyFill="1" applyBorder="1" applyAlignment="1">
      <alignment horizontal="left"/>
      <protection/>
    </xf>
    <xf numFmtId="182" fontId="38" fillId="0" borderId="39" xfId="133" applyNumberFormat="1" applyFont="1" applyFill="1" applyBorder="1">
      <alignment/>
      <protection/>
    </xf>
    <xf numFmtId="182" fontId="38" fillId="0" borderId="63" xfId="133" applyNumberFormat="1" applyFont="1" applyFill="1" applyBorder="1">
      <alignment/>
      <protection/>
    </xf>
    <xf numFmtId="0" fontId="44" fillId="0" borderId="0" xfId="133" applyFont="1" applyFill="1">
      <alignment/>
      <protection/>
    </xf>
    <xf numFmtId="0" fontId="40" fillId="0" borderId="27" xfId="133" applyFont="1" applyFill="1" applyBorder="1">
      <alignment/>
      <protection/>
    </xf>
    <xf numFmtId="0" fontId="40" fillId="0" borderId="0" xfId="133" applyFont="1" applyFill="1" applyBorder="1">
      <alignment/>
      <protection/>
    </xf>
    <xf numFmtId="182" fontId="40" fillId="0" borderId="36" xfId="174" applyNumberFormat="1" applyFont="1" applyFill="1" applyBorder="1" applyAlignment="1">
      <alignment vertical="center"/>
    </xf>
    <xf numFmtId="182" fontId="40" fillId="0" borderId="64" xfId="174" applyNumberFormat="1" applyFont="1" applyFill="1" applyBorder="1" applyAlignment="1">
      <alignment/>
    </xf>
    <xf numFmtId="0" fontId="40" fillId="0" borderId="0" xfId="133" applyFont="1" applyFill="1">
      <alignment/>
      <protection/>
    </xf>
    <xf numFmtId="182" fontId="40" fillId="0" borderId="0" xfId="133" applyNumberFormat="1" applyFont="1" applyFill="1">
      <alignment/>
      <protection/>
    </xf>
    <xf numFmtId="182" fontId="40" fillId="0" borderId="65" xfId="174" applyNumberFormat="1" applyFont="1" applyFill="1" applyBorder="1" applyAlignment="1">
      <alignment/>
    </xf>
    <xf numFmtId="182" fontId="37" fillId="0" borderId="55" xfId="174" applyNumberFormat="1" applyFont="1" applyFill="1" applyBorder="1" applyAlignment="1">
      <alignment vertical="center"/>
    </xf>
    <xf numFmtId="0" fontId="37" fillId="0" borderId="27" xfId="133" applyFont="1" applyFill="1" applyBorder="1">
      <alignment/>
      <protection/>
    </xf>
    <xf numFmtId="0" fontId="37" fillId="0" borderId="0" xfId="133" applyFont="1" applyFill="1" applyBorder="1">
      <alignment/>
      <protection/>
    </xf>
    <xf numFmtId="182" fontId="40" fillId="0" borderId="63" xfId="174" applyNumberFormat="1" applyFont="1" applyFill="1" applyBorder="1" applyAlignment="1">
      <alignment/>
    </xf>
    <xf numFmtId="182" fontId="40" fillId="0" borderId="64" xfId="174" applyNumberFormat="1" applyFont="1" applyFill="1" applyBorder="1" applyAlignment="1">
      <alignment vertical="center"/>
    </xf>
    <xf numFmtId="0" fontId="40" fillId="0" borderId="27" xfId="133" applyFont="1" applyFill="1" applyBorder="1" applyAlignment="1">
      <alignment vertical="center"/>
      <protection/>
    </xf>
    <xf numFmtId="0" fontId="40" fillId="0" borderId="0" xfId="133" applyFont="1" applyFill="1" applyBorder="1" applyAlignment="1">
      <alignment vertical="center"/>
      <protection/>
    </xf>
    <xf numFmtId="0" fontId="40" fillId="0" borderId="0" xfId="133" applyFont="1" applyFill="1" applyAlignment="1">
      <alignment vertical="center"/>
      <protection/>
    </xf>
    <xf numFmtId="182" fontId="40" fillId="0" borderId="0" xfId="133" applyNumberFormat="1" applyFont="1" applyFill="1" applyAlignment="1">
      <alignment vertical="center"/>
      <protection/>
    </xf>
    <xf numFmtId="0" fontId="40" fillId="0" borderId="0" xfId="133" applyFont="1" applyFill="1" applyBorder="1" applyAlignment="1">
      <alignment horizontal="left" vertical="center"/>
      <protection/>
    </xf>
    <xf numFmtId="0" fontId="42" fillId="0" borderId="27" xfId="133" applyFont="1" applyFill="1" applyBorder="1" applyAlignment="1">
      <alignment vertical="center"/>
      <protection/>
    </xf>
    <xf numFmtId="0" fontId="42" fillId="0" borderId="0" xfId="133" applyFont="1" applyFill="1" applyBorder="1" applyAlignment="1">
      <alignment vertical="center"/>
      <protection/>
    </xf>
    <xf numFmtId="0" fontId="42" fillId="0" borderId="0" xfId="133" applyFont="1" applyFill="1" applyAlignment="1">
      <alignment vertical="center"/>
      <protection/>
    </xf>
    <xf numFmtId="182" fontId="37" fillId="0" borderId="39" xfId="133" applyNumberFormat="1" applyFont="1" applyFill="1" applyBorder="1">
      <alignment/>
      <protection/>
    </xf>
    <xf numFmtId="182" fontId="37" fillId="0" borderId="63" xfId="133" applyNumberFormat="1" applyFont="1" applyFill="1" applyBorder="1">
      <alignment/>
      <protection/>
    </xf>
    <xf numFmtId="0" fontId="40" fillId="0" borderId="27" xfId="133" applyFont="1" applyFill="1" applyBorder="1" applyAlignment="1">
      <alignment horizontal="left"/>
      <protection/>
    </xf>
    <xf numFmtId="0" fontId="40" fillId="0" borderId="0" xfId="133" applyFont="1" applyFill="1" applyBorder="1" applyAlignment="1">
      <alignment horizontal="left"/>
      <protection/>
    </xf>
    <xf numFmtId="182" fontId="37" fillId="0" borderId="36" xfId="133" applyNumberFormat="1" applyFont="1" applyFill="1" applyBorder="1">
      <alignment/>
      <protection/>
    </xf>
    <xf numFmtId="182" fontId="37" fillId="0" borderId="64" xfId="133" applyNumberFormat="1" applyFont="1" applyFill="1" applyBorder="1">
      <alignment/>
      <protection/>
    </xf>
    <xf numFmtId="182" fontId="37" fillId="0" borderId="38" xfId="174" applyNumberFormat="1" applyFont="1" applyFill="1" applyBorder="1" applyAlignment="1">
      <alignment/>
    </xf>
    <xf numFmtId="182" fontId="37" fillId="0" borderId="65" xfId="174" applyNumberFormat="1" applyFont="1" applyFill="1" applyBorder="1" applyAlignment="1">
      <alignment/>
    </xf>
    <xf numFmtId="182" fontId="37" fillId="0" borderId="64" xfId="174" applyNumberFormat="1" applyFont="1" applyFill="1" applyBorder="1" applyAlignment="1">
      <alignment/>
    </xf>
    <xf numFmtId="182" fontId="37" fillId="0" borderId="39" xfId="174" applyNumberFormat="1" applyFont="1" applyFill="1" applyBorder="1" applyAlignment="1">
      <alignment/>
    </xf>
    <xf numFmtId="0" fontId="40" fillId="0" borderId="30" xfId="133" applyFont="1" applyFill="1" applyBorder="1">
      <alignment/>
      <protection/>
    </xf>
    <xf numFmtId="182" fontId="37" fillId="0" borderId="63" xfId="174" applyNumberFormat="1" applyFont="1" applyFill="1" applyBorder="1" applyAlignment="1">
      <alignment vertical="center"/>
    </xf>
    <xf numFmtId="0" fontId="40" fillId="0" borderId="27" xfId="133" applyFont="1" applyFill="1" applyBorder="1" applyAlignment="1">
      <alignment horizontal="left" vertical="center"/>
      <protection/>
    </xf>
    <xf numFmtId="182" fontId="40" fillId="0" borderId="45" xfId="174" applyNumberFormat="1" applyFont="1" applyFill="1" applyBorder="1" applyAlignment="1">
      <alignment vertical="center"/>
    </xf>
    <xf numFmtId="182" fontId="40" fillId="0" borderId="30" xfId="174" applyNumberFormat="1" applyFont="1" applyFill="1" applyBorder="1" applyAlignment="1">
      <alignment vertical="center"/>
    </xf>
    <xf numFmtId="37" fontId="33" fillId="0" borderId="31" xfId="0" applyFont="1" applyFill="1" applyBorder="1" applyAlignment="1">
      <alignment/>
    </xf>
    <xf numFmtId="37" fontId="33" fillId="0" borderId="40" xfId="0" applyFont="1" applyFill="1" applyBorder="1" applyAlignment="1">
      <alignment/>
    </xf>
    <xf numFmtId="37" fontId="33" fillId="0" borderId="41" xfId="0" applyFont="1" applyFill="1" applyBorder="1" applyAlignment="1">
      <alignment vertical="center"/>
    </xf>
    <xf numFmtId="37" fontId="39" fillId="0" borderId="0" xfId="0" applyFont="1" applyFill="1" applyAlignment="1">
      <alignment horizontal="centerContinuous"/>
    </xf>
    <xf numFmtId="182" fontId="39" fillId="0" borderId="0" xfId="174" applyNumberFormat="1" applyFont="1" applyFill="1" applyAlignment="1">
      <alignment horizontal="centerContinuous"/>
    </xf>
    <xf numFmtId="182" fontId="42" fillId="0" borderId="0" xfId="133" applyNumberFormat="1" applyFont="1" applyFill="1">
      <alignment/>
      <protection/>
    </xf>
    <xf numFmtId="182" fontId="40" fillId="0" borderId="0" xfId="134" applyNumberFormat="1" applyFont="1" applyFill="1">
      <alignment/>
      <protection/>
    </xf>
    <xf numFmtId="182" fontId="34" fillId="0" borderId="39" xfId="174" applyNumberFormat="1" applyFont="1" applyFill="1" applyBorder="1" applyAlignment="1" applyProtection="1">
      <alignment horizontal="right" vertical="center"/>
      <protection/>
    </xf>
    <xf numFmtId="182" fontId="34" fillId="0" borderId="59" xfId="174" applyNumberFormat="1" applyFont="1" applyFill="1" applyBorder="1" applyAlignment="1" applyProtection="1">
      <alignment horizontal="right" vertical="center"/>
      <protection/>
    </xf>
    <xf numFmtId="182" fontId="34" fillId="0" borderId="60" xfId="174" applyNumberFormat="1" applyFont="1" applyFill="1" applyBorder="1" applyAlignment="1" applyProtection="1">
      <alignment horizontal="right" vertical="center"/>
      <protection/>
    </xf>
    <xf numFmtId="182" fontId="34" fillId="0" borderId="63" xfId="174" applyNumberFormat="1" applyFont="1" applyFill="1" applyBorder="1" applyAlignment="1" applyProtection="1">
      <alignment horizontal="right" vertical="center"/>
      <protection/>
    </xf>
    <xf numFmtId="182" fontId="56" fillId="41" borderId="0" xfId="178" applyNumberFormat="1" applyFont="1" applyFill="1" applyBorder="1" applyAlignment="1">
      <alignment/>
    </xf>
    <xf numFmtId="0" fontId="43" fillId="0" borderId="0" xfId="119" applyFont="1" applyBorder="1">
      <alignment/>
      <protection/>
    </xf>
    <xf numFmtId="182" fontId="42" fillId="41" borderId="0" xfId="178" applyNumberFormat="1" applyFont="1" applyFill="1" applyBorder="1" applyAlignment="1">
      <alignment/>
    </xf>
    <xf numFmtId="182" fontId="42" fillId="0" borderId="0" xfId="134" applyNumberFormat="1" applyFont="1" applyFill="1" applyBorder="1">
      <alignment/>
      <protection/>
    </xf>
    <xf numFmtId="0" fontId="42" fillId="0" borderId="0" xfId="133" applyFont="1" applyFill="1" applyBorder="1">
      <alignment/>
      <protection/>
    </xf>
    <xf numFmtId="0" fontId="42" fillId="0" borderId="0" xfId="133" applyFont="1" applyFill="1" applyBorder="1" applyAlignment="1">
      <alignment horizontal="left"/>
      <protection/>
    </xf>
    <xf numFmtId="182" fontId="42" fillId="0" borderId="0" xfId="174" applyNumberFormat="1" applyFont="1" applyFill="1" applyBorder="1" applyAlignment="1">
      <alignment/>
    </xf>
    <xf numFmtId="0" fontId="42" fillId="0" borderId="0" xfId="119" applyFont="1" applyBorder="1">
      <alignment/>
      <protection/>
    </xf>
    <xf numFmtId="182" fontId="42" fillId="0" borderId="0" xfId="178" applyNumberFormat="1" applyFont="1" applyFill="1" applyBorder="1" applyAlignment="1">
      <alignment/>
    </xf>
    <xf numFmtId="0" fontId="42" fillId="0" borderId="0" xfId="119" applyFont="1" applyBorder="1" applyAlignment="1">
      <alignment/>
      <protection/>
    </xf>
    <xf numFmtId="0" fontId="42" fillId="0" borderId="0" xfId="134" applyFont="1" applyFill="1" applyBorder="1" applyAlignment="1">
      <alignment wrapText="1"/>
      <protection/>
    </xf>
    <xf numFmtId="182" fontId="82" fillId="0" borderId="0" xfId="178" applyNumberFormat="1" applyFont="1" applyFill="1" applyBorder="1" applyAlignment="1">
      <alignment/>
    </xf>
    <xf numFmtId="182" fontId="55" fillId="17" borderId="0" xfId="178" applyNumberFormat="1" applyFont="1" applyFill="1" applyBorder="1" applyAlignment="1">
      <alignment/>
    </xf>
    <xf numFmtId="37" fontId="33" fillId="0" borderId="43" xfId="0" applyFont="1" applyFill="1" applyBorder="1" applyAlignment="1">
      <alignment/>
    </xf>
    <xf numFmtId="37" fontId="33" fillId="0" borderId="29" xfId="0" applyFont="1" applyFill="1" applyBorder="1" applyAlignment="1">
      <alignment horizontal="centerContinuous"/>
    </xf>
    <xf numFmtId="37" fontId="0" fillId="0" borderId="33" xfId="0" applyFont="1" applyFill="1" applyBorder="1" applyAlignment="1">
      <alignment/>
    </xf>
    <xf numFmtId="37" fontId="45" fillId="0" borderId="14" xfId="0" applyFont="1" applyFill="1" applyBorder="1" applyAlignment="1" quotePrefix="1">
      <alignment vertical="center"/>
    </xf>
    <xf numFmtId="37" fontId="33" fillId="0" borderId="0" xfId="0" applyFont="1" applyFill="1" applyBorder="1" applyAlignment="1">
      <alignment vertical="center"/>
    </xf>
    <xf numFmtId="182" fontId="34" fillId="0" borderId="29" xfId="174" applyNumberFormat="1" applyFont="1" applyFill="1" applyBorder="1" applyAlignment="1" quotePrefix="1">
      <alignment horizontal="left"/>
    </xf>
    <xf numFmtId="182" fontId="34" fillId="0" borderId="36" xfId="174" applyNumberFormat="1" applyFont="1" applyFill="1" applyBorder="1" applyAlignment="1">
      <alignment/>
    </xf>
    <xf numFmtId="177" fontId="6" fillId="0" borderId="0" xfId="174" applyFont="1" applyFill="1" applyBorder="1" applyAlignment="1">
      <alignment horizontal="center" vertical="center"/>
    </xf>
    <xf numFmtId="37" fontId="33" fillId="0" borderId="46" xfId="0" applyFont="1" applyFill="1" applyBorder="1" applyAlignment="1">
      <alignment horizontal="centerContinuous"/>
    </xf>
    <xf numFmtId="37" fontId="38" fillId="0" borderId="33" xfId="0" applyFont="1" applyFill="1" applyBorder="1" applyAlignment="1" quotePrefix="1">
      <alignment vertical="center"/>
    </xf>
    <xf numFmtId="37" fontId="38" fillId="0" borderId="14" xfId="0" applyFont="1" applyFill="1" applyBorder="1" applyAlignment="1" quotePrefix="1">
      <alignment vertical="center"/>
    </xf>
    <xf numFmtId="37" fontId="37" fillId="0" borderId="14" xfId="0" applyFont="1" applyFill="1" applyBorder="1" applyAlignment="1">
      <alignment vertical="center"/>
    </xf>
    <xf numFmtId="182" fontId="37" fillId="0" borderId="51" xfId="174" applyNumberFormat="1" applyFont="1" applyFill="1" applyBorder="1" applyAlignment="1">
      <alignment/>
    </xf>
    <xf numFmtId="182" fontId="42" fillId="0" borderId="33" xfId="174" applyNumberFormat="1" applyFont="1" applyFill="1" applyBorder="1" applyAlignment="1">
      <alignment/>
    </xf>
    <xf numFmtId="182" fontId="42" fillId="0" borderId="40" xfId="174" applyNumberFormat="1" applyFont="1" applyFill="1" applyBorder="1" applyAlignment="1">
      <alignment/>
    </xf>
    <xf numFmtId="182" fontId="37" fillId="0" borderId="44" xfId="174" applyNumberFormat="1" applyFont="1" applyFill="1" applyBorder="1" applyAlignment="1">
      <alignment/>
    </xf>
    <xf numFmtId="182" fontId="42" fillId="0" borderId="0" xfId="134" applyNumberFormat="1" applyFont="1" applyFill="1">
      <alignment/>
      <protection/>
    </xf>
    <xf numFmtId="205" fontId="0" fillId="0" borderId="0" xfId="142" applyNumberFormat="1" applyFont="1" applyFill="1" applyAlignment="1">
      <alignment/>
    </xf>
    <xf numFmtId="37" fontId="45" fillId="0" borderId="27" xfId="0" applyFont="1" applyFill="1" applyBorder="1" applyAlignment="1">
      <alignment horizontal="center" wrapText="1"/>
    </xf>
    <xf numFmtId="37" fontId="45" fillId="0" borderId="0" xfId="0" applyFont="1" applyFill="1" applyBorder="1" applyAlignment="1">
      <alignment horizontal="center" wrapText="1"/>
    </xf>
    <xf numFmtId="37" fontId="45" fillId="0" borderId="30" xfId="0" applyFont="1" applyFill="1" applyBorder="1" applyAlignment="1">
      <alignment horizontal="center" wrapText="1"/>
    </xf>
    <xf numFmtId="37" fontId="38" fillId="0" borderId="27" xfId="0" applyFont="1" applyFill="1" applyBorder="1" applyAlignment="1">
      <alignment horizontal="center"/>
    </xf>
    <xf numFmtId="37" fontId="38" fillId="0" borderId="0" xfId="0" applyFont="1" applyFill="1" applyBorder="1" applyAlignment="1">
      <alignment horizontal="center"/>
    </xf>
    <xf numFmtId="37" fontId="38" fillId="0" borderId="30" xfId="0" applyFont="1" applyFill="1" applyBorder="1" applyAlignment="1">
      <alignment horizontal="center"/>
    </xf>
    <xf numFmtId="37" fontId="45" fillId="0" borderId="43" xfId="0" applyFont="1" applyFill="1" applyBorder="1" applyAlignment="1">
      <alignment horizontal="center" vertical="center"/>
    </xf>
    <xf numFmtId="37" fontId="45" fillId="0" borderId="34" xfId="0" applyFont="1" applyFill="1" applyBorder="1" applyAlignment="1">
      <alignment horizontal="center" vertical="center"/>
    </xf>
    <xf numFmtId="37" fontId="45" fillId="0" borderId="27" xfId="0" applyFont="1" applyFill="1" applyBorder="1" applyAlignment="1">
      <alignment horizontal="center" vertical="center"/>
    </xf>
    <xf numFmtId="37" fontId="45" fillId="0" borderId="29" xfId="0" applyFont="1" applyFill="1" applyBorder="1" applyAlignment="1">
      <alignment horizontal="center" vertical="center"/>
    </xf>
    <xf numFmtId="37" fontId="45" fillId="0" borderId="32" xfId="0" applyFont="1" applyFill="1" applyBorder="1" applyAlignment="1">
      <alignment horizontal="center" vertical="center"/>
    </xf>
    <xf numFmtId="37" fontId="45" fillId="0" borderId="37" xfId="0" applyFont="1" applyFill="1" applyBorder="1" applyAlignment="1">
      <alignment horizontal="center" vertical="center"/>
    </xf>
    <xf numFmtId="37" fontId="37" fillId="0" borderId="46" xfId="0" applyFont="1" applyFill="1" applyBorder="1" applyAlignment="1" quotePrefix="1">
      <alignment horizontal="center" vertical="center"/>
    </xf>
    <xf numFmtId="37" fontId="37" fillId="0" borderId="45" xfId="0" applyFont="1" applyFill="1" applyBorder="1" applyAlignment="1" quotePrefix="1">
      <alignment horizontal="center" vertical="center"/>
    </xf>
    <xf numFmtId="37" fontId="37" fillId="0" borderId="42" xfId="0" applyFont="1" applyFill="1" applyBorder="1" applyAlignment="1" quotePrefix="1">
      <alignment horizontal="center" vertical="center"/>
    </xf>
    <xf numFmtId="37" fontId="41" fillId="0" borderId="43" xfId="0" applyFont="1" applyFill="1" applyBorder="1" applyAlignment="1">
      <alignment horizontal="center"/>
    </xf>
    <xf numFmtId="37" fontId="41" fillId="0" borderId="33" xfId="0" applyFont="1" applyFill="1" applyBorder="1" applyAlignment="1">
      <alignment horizontal="center"/>
    </xf>
    <xf numFmtId="37" fontId="41" fillId="0" borderId="35" xfId="0" applyFont="1" applyFill="1" applyBorder="1" applyAlignment="1">
      <alignment horizontal="center"/>
    </xf>
    <xf numFmtId="37" fontId="1" fillId="0" borderId="0" xfId="0" applyFont="1" applyFill="1" applyAlignment="1">
      <alignment horizontal="center"/>
    </xf>
    <xf numFmtId="37" fontId="41" fillId="0" borderId="27" xfId="0" applyFont="1" applyFill="1" applyBorder="1" applyAlignment="1">
      <alignment horizontal="center"/>
    </xf>
    <xf numFmtId="37" fontId="41" fillId="0" borderId="0" xfId="0" applyFont="1" applyFill="1" applyBorder="1" applyAlignment="1">
      <alignment horizontal="center"/>
    </xf>
    <xf numFmtId="37" fontId="41" fillId="0" borderId="30" xfId="0" applyFont="1" applyFill="1" applyBorder="1" applyAlignment="1">
      <alignment horizontal="center"/>
    </xf>
    <xf numFmtId="37" fontId="38" fillId="0" borderId="33" xfId="0" applyFont="1" applyFill="1" applyBorder="1" applyAlignment="1" quotePrefix="1">
      <alignment horizontal="center" vertical="center"/>
    </xf>
    <xf numFmtId="37" fontId="38" fillId="0" borderId="14" xfId="0" applyFont="1" applyFill="1" applyBorder="1" applyAlignment="1" quotePrefix="1">
      <alignment horizontal="center" vertical="center"/>
    </xf>
    <xf numFmtId="37" fontId="45" fillId="0" borderId="25" xfId="0" applyFont="1" applyFill="1" applyBorder="1" applyAlignment="1">
      <alignment horizontal="center" wrapText="1"/>
    </xf>
    <xf numFmtId="37" fontId="46" fillId="0" borderId="26" xfId="0" applyFont="1" applyFill="1" applyBorder="1" applyAlignment="1">
      <alignment wrapText="1"/>
    </xf>
    <xf numFmtId="37" fontId="46" fillId="0" borderId="24" xfId="0" applyFont="1" applyFill="1" applyBorder="1" applyAlignment="1">
      <alignment wrapText="1"/>
    </xf>
    <xf numFmtId="37" fontId="44" fillId="0" borderId="0" xfId="0" applyFont="1" applyFill="1" applyBorder="1" applyAlignment="1">
      <alignment/>
    </xf>
    <xf numFmtId="37" fontId="44" fillId="0" borderId="30" xfId="0" applyFont="1" applyFill="1" applyBorder="1" applyAlignment="1">
      <alignment/>
    </xf>
    <xf numFmtId="37" fontId="49" fillId="0" borderId="46" xfId="0" applyFont="1" applyFill="1" applyBorder="1" applyAlignment="1">
      <alignment horizontal="center" vertical="center"/>
    </xf>
    <xf numFmtId="37" fontId="49" fillId="0" borderId="29" xfId="0" applyFont="1" applyFill="1" applyBorder="1" applyAlignment="1">
      <alignment horizontal="center" vertical="center"/>
    </xf>
    <xf numFmtId="37" fontId="49" fillId="0" borderId="42" xfId="0" applyFont="1" applyFill="1" applyBorder="1" applyAlignment="1">
      <alignment horizontal="center" vertical="center"/>
    </xf>
    <xf numFmtId="37" fontId="38" fillId="0" borderId="67" xfId="0" applyFont="1" applyFill="1" applyBorder="1" applyAlignment="1">
      <alignment horizontal="center"/>
    </xf>
    <xf numFmtId="37" fontId="38" fillId="0" borderId="55" xfId="0" applyFont="1" applyFill="1" applyBorder="1" applyAlignment="1">
      <alignment horizontal="center"/>
    </xf>
    <xf numFmtId="37" fontId="35" fillId="0" borderId="25" xfId="0" applyFont="1" applyFill="1" applyBorder="1" applyAlignment="1">
      <alignment horizontal="center"/>
    </xf>
    <xf numFmtId="37" fontId="36" fillId="0" borderId="26" xfId="0" applyFont="1" applyFill="1" applyBorder="1" applyAlignment="1">
      <alignment/>
    </xf>
    <xf numFmtId="37" fontId="36" fillId="0" borderId="24" xfId="0" applyFont="1" applyFill="1" applyBorder="1" applyAlignment="1">
      <alignment/>
    </xf>
    <xf numFmtId="37" fontId="35" fillId="0" borderId="27" xfId="0" applyFont="1" applyFill="1" applyBorder="1" applyAlignment="1">
      <alignment horizontal="center"/>
    </xf>
    <xf numFmtId="37" fontId="35" fillId="0" borderId="0" xfId="0" applyFont="1" applyFill="1" applyBorder="1" applyAlignment="1">
      <alignment horizontal="center"/>
    </xf>
    <xf numFmtId="37" fontId="35" fillId="0" borderId="30" xfId="0" applyFont="1" applyFill="1" applyBorder="1" applyAlignment="1">
      <alignment horizontal="center"/>
    </xf>
    <xf numFmtId="37" fontId="37" fillId="0" borderId="27" xfId="0" applyFont="1" applyFill="1" applyBorder="1" applyAlignment="1">
      <alignment horizontal="center"/>
    </xf>
    <xf numFmtId="37" fontId="33" fillId="0" borderId="0" xfId="0" applyFont="1" applyFill="1" applyBorder="1" applyAlignment="1">
      <alignment/>
    </xf>
    <xf numFmtId="37" fontId="33" fillId="0" borderId="30" xfId="0" applyFont="1" applyFill="1" applyBorder="1" applyAlignment="1">
      <alignment/>
    </xf>
    <xf numFmtId="181" fontId="45" fillId="0" borderId="25" xfId="132" applyFont="1" applyFill="1" applyBorder="1" applyAlignment="1">
      <alignment horizontal="center"/>
      <protection/>
    </xf>
    <xf numFmtId="181" fontId="45" fillId="0" borderId="26" xfId="132" applyFont="1" applyFill="1" applyBorder="1" applyAlignment="1">
      <alignment horizontal="center"/>
      <protection/>
    </xf>
    <xf numFmtId="181" fontId="45" fillId="0" borderId="24" xfId="132" applyFont="1" applyFill="1" applyBorder="1" applyAlignment="1">
      <alignment horizontal="center"/>
      <protection/>
    </xf>
    <xf numFmtId="181" fontId="45" fillId="0" borderId="27" xfId="132" applyFont="1" applyFill="1" applyBorder="1" applyAlignment="1">
      <alignment horizontal="center"/>
      <protection/>
    </xf>
    <xf numFmtId="181" fontId="45" fillId="0" borderId="0" xfId="132" applyFont="1" applyFill="1" applyBorder="1" applyAlignment="1">
      <alignment horizontal="center"/>
      <protection/>
    </xf>
    <xf numFmtId="181" fontId="45" fillId="0" borderId="30" xfId="132" applyFont="1" applyFill="1" applyBorder="1" applyAlignment="1">
      <alignment horizontal="center"/>
      <protection/>
    </xf>
    <xf numFmtId="181" fontId="43" fillId="0" borderId="32" xfId="132" applyFont="1" applyFill="1" applyBorder="1" applyAlignment="1">
      <alignment horizontal="center" vertical="center"/>
      <protection/>
    </xf>
    <xf numFmtId="181" fontId="43" fillId="0" borderId="14" xfId="132" applyFont="1" applyFill="1" applyBorder="1" applyAlignment="1">
      <alignment horizontal="center" vertical="center"/>
      <protection/>
    </xf>
    <xf numFmtId="181" fontId="43" fillId="0" borderId="28" xfId="132" applyFont="1" applyFill="1" applyBorder="1" applyAlignment="1">
      <alignment horizontal="center" vertical="center"/>
      <protection/>
    </xf>
    <xf numFmtId="181" fontId="41" fillId="0" borderId="27" xfId="132" applyFont="1" applyFill="1" applyBorder="1" applyAlignment="1">
      <alignment horizontal="center"/>
      <protection/>
    </xf>
    <xf numFmtId="181" fontId="41" fillId="0" borderId="0" xfId="132" applyFont="1" applyFill="1" applyBorder="1" applyAlignment="1">
      <alignment horizontal="center"/>
      <protection/>
    </xf>
    <xf numFmtId="181" fontId="41" fillId="0" borderId="30" xfId="132" applyFont="1" applyFill="1" applyBorder="1" applyAlignment="1">
      <alignment horizontal="center"/>
      <protection/>
    </xf>
    <xf numFmtId="181" fontId="43" fillId="0" borderId="40" xfId="132" applyFont="1" applyFill="1" applyBorder="1" applyAlignment="1">
      <alignment horizontal="center"/>
      <protection/>
    </xf>
    <xf numFmtId="181" fontId="43" fillId="0" borderId="41" xfId="132" applyFont="1" applyFill="1" applyBorder="1" applyAlignment="1">
      <alignment horizontal="center"/>
      <protection/>
    </xf>
    <xf numFmtId="0" fontId="50" fillId="0" borderId="0" xfId="134" applyFont="1" applyFill="1" applyBorder="1" applyAlignment="1">
      <alignment horizontal="center"/>
      <protection/>
    </xf>
    <xf numFmtId="182" fontId="38" fillId="0" borderId="25" xfId="174" applyNumberFormat="1" applyFont="1" applyFill="1" applyBorder="1" applyAlignment="1">
      <alignment horizontal="center"/>
    </xf>
    <xf numFmtId="182" fontId="38" fillId="0" borderId="26" xfId="174" applyNumberFormat="1" applyFont="1" applyFill="1" applyBorder="1" applyAlignment="1">
      <alignment horizontal="center"/>
    </xf>
    <xf numFmtId="182" fontId="38" fillId="0" borderId="24" xfId="174" applyNumberFormat="1" applyFont="1" applyFill="1" applyBorder="1" applyAlignment="1">
      <alignment horizontal="center"/>
    </xf>
    <xf numFmtId="37" fontId="34" fillId="0" borderId="32" xfId="131" applyFont="1" applyFill="1" applyBorder="1" applyAlignment="1">
      <alignment horizontal="center" vertical="center"/>
      <protection/>
    </xf>
    <xf numFmtId="37" fontId="34" fillId="0" borderId="14" xfId="131" applyFont="1" applyFill="1" applyBorder="1" applyAlignment="1">
      <alignment horizontal="center" vertical="center"/>
      <protection/>
    </xf>
    <xf numFmtId="37" fontId="34" fillId="0" borderId="28" xfId="131" applyFont="1" applyFill="1" applyBorder="1" applyAlignment="1">
      <alignment horizontal="center" vertical="center"/>
      <protection/>
    </xf>
    <xf numFmtId="0" fontId="34" fillId="0" borderId="43" xfId="134" applyFont="1" applyFill="1" applyBorder="1" applyAlignment="1">
      <alignment horizontal="center" vertical="center"/>
      <protection/>
    </xf>
    <xf numFmtId="0" fontId="34" fillId="0" borderId="33" xfId="134" applyFont="1" applyFill="1" applyBorder="1" applyAlignment="1">
      <alignment horizontal="center" vertical="center"/>
      <protection/>
    </xf>
    <xf numFmtId="0" fontId="34" fillId="0" borderId="34" xfId="134" applyFont="1" applyFill="1" applyBorder="1" applyAlignment="1">
      <alignment horizontal="center" vertical="center"/>
      <protection/>
    </xf>
    <xf numFmtId="0" fontId="34" fillId="0" borderId="27" xfId="134" applyFont="1" applyFill="1" applyBorder="1" applyAlignment="1">
      <alignment horizontal="center" vertical="center"/>
      <protection/>
    </xf>
    <xf numFmtId="0" fontId="34" fillId="0" borderId="0" xfId="134" applyFont="1" applyFill="1" applyBorder="1" applyAlignment="1">
      <alignment horizontal="center" vertical="center"/>
      <protection/>
    </xf>
    <xf numFmtId="0" fontId="34" fillId="0" borderId="29" xfId="134" applyFont="1" applyFill="1" applyBorder="1" applyAlignment="1">
      <alignment horizontal="center" vertical="center"/>
      <protection/>
    </xf>
    <xf numFmtId="37" fontId="38" fillId="0" borderId="39" xfId="0" applyFont="1" applyFill="1" applyBorder="1" applyAlignment="1" quotePrefix="1">
      <alignment horizontal="center" vertical="center"/>
    </xf>
    <xf numFmtId="37" fontId="38" fillId="0" borderId="34" xfId="0" applyFont="1" applyFill="1" applyBorder="1" applyAlignment="1" quotePrefix="1">
      <alignment horizontal="center" vertical="center"/>
    </xf>
    <xf numFmtId="37" fontId="38" fillId="0" borderId="38" xfId="0" applyFont="1" applyFill="1" applyBorder="1" applyAlignment="1" quotePrefix="1">
      <alignment horizontal="center" vertical="center"/>
    </xf>
    <xf numFmtId="37" fontId="38" fillId="0" borderId="37" xfId="0" applyFont="1" applyFill="1" applyBorder="1" applyAlignment="1" quotePrefix="1">
      <alignment horizontal="center" vertical="center"/>
    </xf>
    <xf numFmtId="0" fontId="38" fillId="0" borderId="42" xfId="133" applyFont="1" applyFill="1" applyBorder="1" applyAlignment="1" quotePrefix="1">
      <alignment horizontal="center" vertical="center"/>
      <protection/>
    </xf>
    <xf numFmtId="0" fontId="38" fillId="0" borderId="65" xfId="133" applyFont="1" applyFill="1" applyBorder="1" applyAlignment="1" quotePrefix="1">
      <alignment horizontal="center" vertical="center"/>
      <protection/>
    </xf>
    <xf numFmtId="0" fontId="38" fillId="0" borderId="67" xfId="133" applyFont="1" applyFill="1" applyBorder="1" applyAlignment="1" quotePrefix="1">
      <alignment horizontal="center" vertical="center"/>
      <protection/>
    </xf>
    <xf numFmtId="0" fontId="38" fillId="0" borderId="55" xfId="133" applyFont="1" applyFill="1" applyBorder="1" applyAlignment="1" quotePrefix="1">
      <alignment horizontal="center" vertical="center"/>
      <protection/>
    </xf>
    <xf numFmtId="0" fontId="34" fillId="0" borderId="43" xfId="134" applyFont="1" applyFill="1" applyBorder="1" applyAlignment="1">
      <alignment horizontal="center"/>
      <protection/>
    </xf>
    <xf numFmtId="0" fontId="34" fillId="0" borderId="33" xfId="134" applyFont="1" applyFill="1" applyBorder="1" applyAlignment="1">
      <alignment horizontal="center"/>
      <protection/>
    </xf>
    <xf numFmtId="0" fontId="34" fillId="0" borderId="27" xfId="134" applyFont="1" applyFill="1" applyBorder="1" applyAlignment="1">
      <alignment horizontal="center"/>
      <protection/>
    </xf>
    <xf numFmtId="0" fontId="34" fillId="0" borderId="0" xfId="134" applyFont="1" applyFill="1" applyBorder="1" applyAlignment="1">
      <alignment horizontal="center"/>
      <protection/>
    </xf>
    <xf numFmtId="0" fontId="37" fillId="0" borderId="27" xfId="134" applyFont="1" applyFill="1" applyBorder="1" applyAlignment="1">
      <alignment horizontal="left"/>
      <protection/>
    </xf>
    <xf numFmtId="0" fontId="37" fillId="0" borderId="0" xfId="134" applyFont="1" applyFill="1" applyBorder="1" applyAlignment="1">
      <alignment horizontal="left"/>
      <protection/>
    </xf>
    <xf numFmtId="0" fontId="37" fillId="0" borderId="29" xfId="134" applyFont="1" applyFill="1" applyBorder="1" applyAlignment="1">
      <alignment horizontal="left"/>
      <protection/>
    </xf>
    <xf numFmtId="0" fontId="37" fillId="0" borderId="32" xfId="134" applyFont="1" applyFill="1" applyBorder="1" applyAlignment="1">
      <alignment horizontal="left" vertical="center"/>
      <protection/>
    </xf>
    <xf numFmtId="0" fontId="37" fillId="0" borderId="14" xfId="134" applyFont="1" applyFill="1" applyBorder="1" applyAlignment="1">
      <alignment horizontal="left" vertical="center"/>
      <protection/>
    </xf>
    <xf numFmtId="0" fontId="37" fillId="0" borderId="37" xfId="134" applyFont="1" applyFill="1" applyBorder="1" applyAlignment="1">
      <alignment horizontal="left" vertical="center"/>
      <protection/>
    </xf>
    <xf numFmtId="0" fontId="37" fillId="0" borderId="56" xfId="134" applyFont="1" applyFill="1" applyBorder="1" applyAlignment="1">
      <alignment horizontal="left" vertical="center"/>
      <protection/>
    </xf>
    <xf numFmtId="0" fontId="37" fillId="0" borderId="44" xfId="134" applyFont="1" applyFill="1" applyBorder="1" applyAlignment="1">
      <alignment horizontal="left" vertical="center"/>
      <protection/>
    </xf>
    <xf numFmtId="0" fontId="37" fillId="0" borderId="57" xfId="134" applyFont="1" applyFill="1" applyBorder="1" applyAlignment="1">
      <alignment horizontal="left" vertical="center"/>
      <protection/>
    </xf>
    <xf numFmtId="0" fontId="37" fillId="0" borderId="43" xfId="134" applyFont="1" applyFill="1" applyBorder="1" applyAlignment="1">
      <alignment horizontal="left" vertical="center"/>
      <protection/>
    </xf>
    <xf numFmtId="0" fontId="37" fillId="0" borderId="33" xfId="134" applyFont="1" applyFill="1" applyBorder="1" applyAlignment="1">
      <alignment horizontal="left" vertical="center"/>
      <protection/>
    </xf>
    <xf numFmtId="0" fontId="37" fillId="0" borderId="34" xfId="134" applyFont="1" applyFill="1" applyBorder="1" applyAlignment="1">
      <alignment horizontal="left" vertical="center"/>
      <protection/>
    </xf>
    <xf numFmtId="182" fontId="38" fillId="0" borderId="27" xfId="174" applyNumberFormat="1" applyFont="1" applyFill="1" applyBorder="1" applyAlignment="1">
      <alignment horizontal="center" vertical="center"/>
    </xf>
    <xf numFmtId="182" fontId="38" fillId="0" borderId="0" xfId="174" applyNumberFormat="1" applyFont="1" applyFill="1" applyBorder="1" applyAlignment="1">
      <alignment horizontal="center" vertical="center"/>
    </xf>
    <xf numFmtId="182" fontId="38" fillId="0" borderId="30" xfId="174" applyNumberFormat="1" applyFont="1" applyFill="1" applyBorder="1" applyAlignment="1">
      <alignment horizontal="center" vertical="center"/>
    </xf>
    <xf numFmtId="37" fontId="37" fillId="0" borderId="32" xfId="131" applyFont="1" applyFill="1" applyBorder="1" applyAlignment="1">
      <alignment horizontal="center" vertical="center"/>
      <protection/>
    </xf>
    <xf numFmtId="37" fontId="37" fillId="0" borderId="14" xfId="131" applyFont="1" applyFill="1" applyBorder="1" applyAlignment="1">
      <alignment horizontal="center" vertical="center"/>
      <protection/>
    </xf>
    <xf numFmtId="37" fontId="37" fillId="0" borderId="28" xfId="131" applyFont="1" applyFill="1" applyBorder="1" applyAlignment="1">
      <alignment horizontal="center" vertical="center"/>
      <protection/>
    </xf>
    <xf numFmtId="37" fontId="38" fillId="0" borderId="46" xfId="0" applyFont="1" applyFill="1" applyBorder="1" applyAlignment="1" quotePrefix="1">
      <alignment horizontal="center" vertical="center"/>
    </xf>
    <xf numFmtId="37" fontId="38" fillId="0" borderId="42" xfId="0" applyFont="1" applyFill="1" applyBorder="1" applyAlignment="1" quotePrefix="1">
      <alignment horizontal="center" vertical="center"/>
    </xf>
    <xf numFmtId="37" fontId="38" fillId="0" borderId="63" xfId="0" applyFont="1" applyFill="1" applyBorder="1" applyAlignment="1" quotePrefix="1">
      <alignment horizontal="center" vertical="center"/>
    </xf>
    <xf numFmtId="37" fontId="38" fillId="0" borderId="65" xfId="0" applyFont="1" applyFill="1" applyBorder="1" applyAlignment="1" quotePrefix="1">
      <alignment horizontal="center" vertical="center"/>
    </xf>
    <xf numFmtId="0" fontId="37" fillId="0" borderId="27" xfId="133" applyFont="1" applyFill="1" applyBorder="1" applyAlignment="1">
      <alignment horizontal="left"/>
      <protection/>
    </xf>
    <xf numFmtId="0" fontId="37" fillId="0" borderId="0" xfId="133" applyFont="1" applyFill="1" applyBorder="1" applyAlignment="1">
      <alignment horizontal="left"/>
      <protection/>
    </xf>
    <xf numFmtId="0" fontId="37" fillId="0" borderId="29" xfId="133" applyFont="1" applyFill="1" applyBorder="1" applyAlignment="1">
      <alignment horizontal="left"/>
      <protection/>
    </xf>
    <xf numFmtId="0" fontId="37" fillId="0" borderId="27" xfId="133" applyFont="1" applyFill="1" applyBorder="1" applyAlignment="1">
      <alignment horizontal="left" vertical="center"/>
      <protection/>
    </xf>
    <xf numFmtId="0" fontId="37" fillId="0" borderId="0" xfId="133" applyFont="1" applyFill="1" applyBorder="1" applyAlignment="1">
      <alignment horizontal="left" vertical="center"/>
      <protection/>
    </xf>
    <xf numFmtId="0" fontId="40" fillId="0" borderId="0" xfId="133" applyFont="1" applyFill="1" applyBorder="1" applyAlignment="1">
      <alignment horizontal="left" vertical="center"/>
      <protection/>
    </xf>
    <xf numFmtId="0" fontId="40" fillId="0" borderId="29" xfId="133" applyFont="1" applyFill="1" applyBorder="1" applyAlignment="1">
      <alignment horizontal="left" vertical="center"/>
      <protection/>
    </xf>
    <xf numFmtId="0" fontId="40" fillId="0" borderId="27" xfId="133" applyFont="1" applyFill="1" applyBorder="1" applyAlignment="1">
      <alignment horizontal="left"/>
      <protection/>
    </xf>
    <xf numFmtId="0" fontId="40" fillId="0" borderId="0" xfId="133" applyFont="1" applyFill="1" applyBorder="1" applyAlignment="1">
      <alignment horizontal="left"/>
      <protection/>
    </xf>
    <xf numFmtId="0" fontId="37" fillId="0" borderId="29" xfId="133" applyFont="1" applyFill="1" applyBorder="1" applyAlignment="1">
      <alignment horizontal="left" vertical="center"/>
      <protection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Bom 2 2" xfId="78"/>
    <cellStyle name="Calculation" xfId="79"/>
    <cellStyle name="Cálculo" xfId="80"/>
    <cellStyle name="Cálculo 2" xfId="81"/>
    <cellStyle name="Célula de Verificação" xfId="82"/>
    <cellStyle name="Célula de Verificação 2" xfId="83"/>
    <cellStyle name="Célula Vinculada" xfId="84"/>
    <cellStyle name="Célula Vinculada 2" xfId="85"/>
    <cellStyle name="Célula Vinculada 2 2" xfId="86"/>
    <cellStyle name="Ênfase1" xfId="87"/>
    <cellStyle name="Ênfase1 2" xfId="88"/>
    <cellStyle name="Ênfase2" xfId="89"/>
    <cellStyle name="Ênfase2 2" xfId="90"/>
    <cellStyle name="Ênfase3" xfId="91"/>
    <cellStyle name="Ênfase3 2" xfId="92"/>
    <cellStyle name="Ênfase4" xfId="93"/>
    <cellStyle name="Ênfase4 2" xfId="94"/>
    <cellStyle name="Ênfase5" xfId="95"/>
    <cellStyle name="Ênfase5 2" xfId="96"/>
    <cellStyle name="Ênfase6" xfId="97"/>
    <cellStyle name="Ênfase6 2" xfId="98"/>
    <cellStyle name="Entrada" xfId="99"/>
    <cellStyle name="Entrada 2" xfId="100"/>
    <cellStyle name="Entrada 2 2" xfId="101"/>
    <cellStyle name="Excel Built-in Comma" xfId="102"/>
    <cellStyle name="Excel Built-in Normal" xfId="103"/>
    <cellStyle name="Explanatory Text" xfId="104"/>
    <cellStyle name="Heading 1" xfId="105"/>
    <cellStyle name="Heading 2" xfId="106"/>
    <cellStyle name="Heading 3" xfId="107"/>
    <cellStyle name="Heading 4" xfId="108"/>
    <cellStyle name="Hyperlink" xfId="109"/>
    <cellStyle name="Followed Hyperlink" xfId="110"/>
    <cellStyle name="Incorreto" xfId="111"/>
    <cellStyle name="Incorreto 2" xfId="112"/>
    <cellStyle name="Currency" xfId="113"/>
    <cellStyle name="Currency [0]" xfId="114"/>
    <cellStyle name="Moeda 2" xfId="115"/>
    <cellStyle name="Neutra" xfId="116"/>
    <cellStyle name="Neutra 2" xfId="117"/>
    <cellStyle name="Neutra 2 2" xfId="118"/>
    <cellStyle name="Normal 10" xfId="119"/>
    <cellStyle name="Normal 10 2" xfId="120"/>
    <cellStyle name="Normal 2" xfId="121"/>
    <cellStyle name="Normal 2 2" xfId="122"/>
    <cellStyle name="Normal 2 3" xfId="123"/>
    <cellStyle name="Normal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_Dem.Contabeis dez 2002 comparativa" xfId="131"/>
    <cellStyle name="Normal_DEMMAI97" xfId="132"/>
    <cellStyle name="Normal_DVA 2005" xfId="133"/>
    <cellStyle name="Normal_fluxo caixa dez 2003" xfId="134"/>
    <cellStyle name="Normal_OAMAI97" xfId="135"/>
    <cellStyle name="Nota" xfId="136"/>
    <cellStyle name="Nota 2" xfId="137"/>
    <cellStyle name="Nota 2 2" xfId="138"/>
    <cellStyle name="Nota 3" xfId="139"/>
    <cellStyle name="Nota 4" xfId="140"/>
    <cellStyle name="Output" xfId="141"/>
    <cellStyle name="Percent" xfId="142"/>
    <cellStyle name="Porcentagem 2" xfId="143"/>
    <cellStyle name="Porcentagem 2 2" xfId="144"/>
    <cellStyle name="Porcentagem 3" xfId="145"/>
    <cellStyle name="REALIZADO ATUALIZADO" xfId="146"/>
    <cellStyle name="Saída" xfId="147"/>
    <cellStyle name="Saída 2" xfId="148"/>
    <cellStyle name="Comma [0]" xfId="149"/>
    <cellStyle name="Separador de milhares 2" xfId="150"/>
    <cellStyle name="Separador de milhares 2 2" xfId="151"/>
    <cellStyle name="Separador de milhares 2 3" xfId="152"/>
    <cellStyle name="Separador de milhares 3" xfId="153"/>
    <cellStyle name="Separador de milhares 4" xfId="154"/>
    <cellStyle name="Separador de milhares 5" xfId="155"/>
    <cellStyle name="Separador de milhares 5 2" xfId="156"/>
    <cellStyle name="Texto de Aviso" xfId="157"/>
    <cellStyle name="Texto de Aviso 2" xfId="158"/>
    <cellStyle name="Texto Explicativo" xfId="159"/>
    <cellStyle name="Texto Explicativo 2" xfId="160"/>
    <cellStyle name="Title" xfId="161"/>
    <cellStyle name="Título" xfId="162"/>
    <cellStyle name="Título 1" xfId="163"/>
    <cellStyle name="Título 1 2" xfId="164"/>
    <cellStyle name="Título 2" xfId="165"/>
    <cellStyle name="Título 2 2" xfId="166"/>
    <cellStyle name="Título 3" xfId="167"/>
    <cellStyle name="Título 3 2" xfId="168"/>
    <cellStyle name="Título 4" xfId="169"/>
    <cellStyle name="Título 4 2" xfId="170"/>
    <cellStyle name="Título 5" xfId="171"/>
    <cellStyle name="Total" xfId="172"/>
    <cellStyle name="Total 2" xfId="173"/>
    <cellStyle name="Comma" xfId="174"/>
    <cellStyle name="Vírgula 2" xfId="175"/>
    <cellStyle name="Vírgula 2 2" xfId="176"/>
    <cellStyle name="Vírgula 2 2 2" xfId="177"/>
    <cellStyle name="Vírgula 3" xfId="178"/>
    <cellStyle name="Vírgula 3 2" xfId="179"/>
    <cellStyle name="Vírgula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FCF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9</xdr:row>
      <xdr:rowOff>76200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24790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180975</xdr:rowOff>
    </xdr:from>
    <xdr:to>
      <xdr:col>2</xdr:col>
      <xdr:colOff>2981325</xdr:colOff>
      <xdr:row>1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
</a:t>
          </a:r>
        </a:p>
      </xdr:txBody>
    </xdr:sp>
    <xdr:clientData/>
  </xdr:twoCellAnchor>
  <xdr:twoCellAnchor editAs="oneCell">
    <xdr:from>
      <xdr:col>2</xdr:col>
      <xdr:colOff>0</xdr:colOff>
      <xdr:row>0</xdr:row>
      <xdr:rowOff>171450</xdr:rowOff>
    </xdr:from>
    <xdr:to>
      <xdr:col>2</xdr:col>
      <xdr:colOff>3009900</xdr:colOff>
      <xdr:row>1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3</xdr:col>
      <xdr:colOff>3086100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0"/>
          <a:ext cx="259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</a:t>
          </a:r>
          <a:r>
            <a:rPr lang="en-US" cap="none" sz="7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0</xdr:row>
      <xdr:rowOff>133350</xdr:rowOff>
    </xdr:from>
    <xdr:to>
      <xdr:col>3</xdr:col>
      <xdr:colOff>3048000</xdr:colOff>
      <xdr:row>1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3335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2</xdr:col>
      <xdr:colOff>3105150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0"/>
          <a:ext cx="2600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ELETROBRÁS TERMONUCLEAR S.A.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ELETRONUCLEAR
</a:t>
          </a:r>
          <a:r>
            <a:rPr lang="en-US" cap="none" sz="9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CGC: 42.540.211/0001-67</a:t>
          </a:r>
          <a:r>
            <a:rPr lang="en-US" cap="none" sz="7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104775</xdr:colOff>
      <xdr:row>0</xdr:row>
      <xdr:rowOff>152400</xdr:rowOff>
    </xdr:from>
    <xdr:to>
      <xdr:col>2</xdr:col>
      <xdr:colOff>3095625</xdr:colOff>
      <xdr:row>1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52400"/>
          <a:ext cx="2990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104775</xdr:rowOff>
    </xdr:from>
    <xdr:to>
      <xdr:col>2</xdr:col>
      <xdr:colOff>3057525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5</xdr:col>
      <xdr:colOff>561975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5</xdr:col>
      <xdr:colOff>819150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3009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BALAN&#199;O99\ativo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Backup\FECHAMENTOS%20MENSAIS\RELAT&#211;RIOS%202011\06%20JUNHO%202011\Relat&#243;rios%20gerenciais\Resultado%20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usuarios\BALAN&#199;O99\ativo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-b\Areas\WINDOWS\TEMP\fluxo%20caixa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ECHAMENTOS%20MENSAIS\BALAN&#199;O%202016\PASTA%20OFICIAL\DF%20DEZ2016%20ELETRONUCLEAR\DF%20DEZ2016%20ELETRONUCLEAR%20em%2017-03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97"/>
      <sheetName val="Custeio"/>
      <sheetName val="Listas - Dropbox "/>
      <sheetName val="classificação- controladoria"/>
    </sheetNames>
    <sheetDataSet>
      <sheetData sheetId="0">
        <row r="36">
          <cell r="A36" t="str">
            <v>PERMANENTE</v>
          </cell>
        </row>
        <row r="38">
          <cell r="A38" t="str">
            <v>    Investimentos</v>
          </cell>
        </row>
        <row r="39">
          <cell r="A39" t="str">
            <v>    Imobilizado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Fi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iv97"/>
    </sheetNames>
    <sheetDataSet>
      <sheetData sheetId="0">
        <row r="36">
          <cell r="A36" t="str">
            <v>PERMANENTE</v>
          </cell>
        </row>
        <row r="38">
          <cell r="A38" t="str">
            <v>    Investimentos</v>
          </cell>
        </row>
        <row r="39">
          <cell r="A39" t="str">
            <v>    Imobilizado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luxoCaixa  DEZ 00"/>
      <sheetName val="FluxoCaixa  DEZ 00  AJUSTES"/>
      <sheetName val="razonete "/>
      <sheetName val="ATIVO"/>
      <sheetName val="PASSIVO"/>
      <sheetName val="RESULTADO "/>
      <sheetName val="MUTAÇÕES "/>
      <sheetName val="Plan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IVO "/>
      <sheetName val="PASSIVO"/>
      <sheetName val="RESULTADO "/>
      <sheetName val="RESULTADO ABRANGENTE"/>
      <sheetName val="MUTAÇÕES"/>
      <sheetName val="FLUXO CAIXA"/>
      <sheetName val="DVA   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B1:M78"/>
  <sheetViews>
    <sheetView showGridLines="0" tabSelected="1" zoomScale="80" zoomScaleNormal="80" workbookViewId="0" topLeftCell="A1">
      <selection activeCell="I16" sqref="I16"/>
    </sheetView>
  </sheetViews>
  <sheetFormatPr defaultColWidth="11.5546875" defaultRowHeight="15"/>
  <cols>
    <col min="1" max="1" width="5.77734375" style="5" customWidth="1"/>
    <col min="2" max="2" width="1.2265625" style="5" customWidth="1"/>
    <col min="3" max="3" width="50.77734375" style="5" customWidth="1"/>
    <col min="4" max="4" width="6.21484375" style="5" bestFit="1" customWidth="1"/>
    <col min="5" max="5" width="1.2265625" style="5" customWidth="1"/>
    <col min="6" max="6" width="14.88671875" style="5" bestFit="1" customWidth="1"/>
    <col min="7" max="8" width="1.2265625" style="5" customWidth="1"/>
    <col min="9" max="9" width="14.4453125" style="100" bestFit="1" customWidth="1"/>
    <col min="10" max="10" width="1.2265625" style="5" customWidth="1"/>
    <col min="11" max="11" width="13.4453125" style="360" bestFit="1" customWidth="1"/>
    <col min="12" max="12" width="12.88671875" style="5" bestFit="1" customWidth="1"/>
    <col min="13" max="16384" width="11.5546875" style="5" customWidth="1"/>
  </cols>
  <sheetData>
    <row r="1" spans="2:10" ht="63" customHeight="1">
      <c r="B1" s="73" t="s">
        <v>0</v>
      </c>
      <c r="C1" s="74" t="s">
        <v>0</v>
      </c>
      <c r="D1" s="74"/>
      <c r="E1" s="74"/>
      <c r="F1" s="73"/>
      <c r="G1" s="73"/>
      <c r="H1" s="73"/>
      <c r="I1" s="75"/>
      <c r="J1" s="73"/>
    </row>
    <row r="2" spans="2:10" ht="25.5" customHeight="1" thickBot="1">
      <c r="B2" s="73"/>
      <c r="C2" s="74"/>
      <c r="D2" s="74"/>
      <c r="E2" s="74"/>
      <c r="F2" s="73"/>
      <c r="G2" s="73"/>
      <c r="H2" s="73"/>
      <c r="I2" s="75"/>
      <c r="J2" s="73"/>
    </row>
    <row r="3" spans="2:10" ht="2.25" customHeight="1">
      <c r="B3" s="2"/>
      <c r="C3" s="3"/>
      <c r="D3" s="3"/>
      <c r="E3" s="3"/>
      <c r="F3" s="3"/>
      <c r="G3" s="3"/>
      <c r="H3" s="3"/>
      <c r="I3" s="4"/>
      <c r="J3" s="1"/>
    </row>
    <row r="4" spans="2:10" ht="21.75" customHeight="1">
      <c r="B4" s="493" t="s">
        <v>68</v>
      </c>
      <c r="C4" s="494"/>
      <c r="D4" s="494"/>
      <c r="E4" s="494"/>
      <c r="F4" s="494"/>
      <c r="G4" s="494"/>
      <c r="H4" s="494"/>
      <c r="I4" s="494"/>
      <c r="J4" s="495"/>
    </row>
    <row r="5" spans="2:11" s="76" customFormat="1" ht="16.5" customHeight="1">
      <c r="B5" s="496" t="s">
        <v>12</v>
      </c>
      <c r="C5" s="497"/>
      <c r="D5" s="497"/>
      <c r="E5" s="497"/>
      <c r="F5" s="497"/>
      <c r="G5" s="497"/>
      <c r="H5" s="497"/>
      <c r="I5" s="497"/>
      <c r="J5" s="498"/>
      <c r="K5" s="361"/>
    </row>
    <row r="6" spans="2:11" s="76" customFormat="1" ht="4.5" customHeight="1">
      <c r="B6" s="29"/>
      <c r="C6" s="30"/>
      <c r="D6" s="31"/>
      <c r="E6" s="31"/>
      <c r="F6" s="32"/>
      <c r="G6" s="32"/>
      <c r="H6" s="33"/>
      <c r="I6" s="34"/>
      <c r="J6" s="35"/>
      <c r="K6" s="361"/>
    </row>
    <row r="7" spans="2:10" ht="16.5" customHeight="1">
      <c r="B7" s="499" t="s">
        <v>1</v>
      </c>
      <c r="C7" s="500"/>
      <c r="D7" s="505" t="s">
        <v>50</v>
      </c>
      <c r="E7" s="178"/>
      <c r="F7" s="36"/>
      <c r="G7" s="37">
        <v>171630</v>
      </c>
      <c r="H7" s="58"/>
      <c r="I7" s="36"/>
      <c r="J7" s="39"/>
    </row>
    <row r="8" spans="2:11" s="87" customFormat="1" ht="16.5" customHeight="1">
      <c r="B8" s="501"/>
      <c r="C8" s="502"/>
      <c r="D8" s="506"/>
      <c r="E8" s="180"/>
      <c r="F8" s="166" t="s">
        <v>209</v>
      </c>
      <c r="G8" s="158"/>
      <c r="H8" s="40"/>
      <c r="I8" s="166" t="s">
        <v>148</v>
      </c>
      <c r="J8" s="41"/>
      <c r="K8" s="362"/>
    </row>
    <row r="9" spans="2:11" s="77" customFormat="1" ht="9" customHeight="1">
      <c r="B9" s="503"/>
      <c r="C9" s="504"/>
      <c r="D9" s="507"/>
      <c r="E9" s="179"/>
      <c r="F9" s="42"/>
      <c r="G9" s="43"/>
      <c r="H9" s="44"/>
      <c r="I9" s="45"/>
      <c r="J9" s="46"/>
      <c r="K9" s="363"/>
    </row>
    <row r="10" spans="2:10" ht="27" customHeight="1">
      <c r="B10" s="7"/>
      <c r="C10" s="47" t="s">
        <v>2</v>
      </c>
      <c r="D10" s="198"/>
      <c r="E10" s="181"/>
      <c r="F10" s="48"/>
      <c r="G10" s="49"/>
      <c r="H10" s="50"/>
      <c r="I10" s="48"/>
      <c r="J10" s="28"/>
    </row>
    <row r="11" spans="2:10" ht="19.5" customHeight="1">
      <c r="B11" s="7"/>
      <c r="C11" s="52" t="s">
        <v>33</v>
      </c>
      <c r="D11" s="202" t="s">
        <v>64</v>
      </c>
      <c r="E11" s="52"/>
      <c r="F11" s="51">
        <v>45886</v>
      </c>
      <c r="G11" s="53"/>
      <c r="H11" s="54"/>
      <c r="I11" s="51">
        <v>8706</v>
      </c>
      <c r="J11" s="28"/>
    </row>
    <row r="12" spans="2:10" ht="19.5" customHeight="1">
      <c r="B12" s="7"/>
      <c r="C12" s="52" t="s">
        <v>34</v>
      </c>
      <c r="D12" s="202" t="s">
        <v>65</v>
      </c>
      <c r="E12" s="52"/>
      <c r="F12" s="51">
        <v>109917</v>
      </c>
      <c r="G12" s="53"/>
      <c r="H12" s="54"/>
      <c r="I12" s="51">
        <v>103486</v>
      </c>
      <c r="J12" s="28"/>
    </row>
    <row r="13" spans="2:10" ht="19.5" customHeight="1">
      <c r="B13" s="7"/>
      <c r="C13" s="52" t="s">
        <v>35</v>
      </c>
      <c r="D13" s="202">
        <v>6</v>
      </c>
      <c r="E13" s="52"/>
      <c r="F13" s="51">
        <v>374846</v>
      </c>
      <c r="G13" s="53"/>
      <c r="H13" s="54"/>
      <c r="I13" s="51">
        <v>391797</v>
      </c>
      <c r="J13" s="28"/>
    </row>
    <row r="14" spans="2:10" ht="19.5" customHeight="1">
      <c r="B14" s="7"/>
      <c r="C14" s="52" t="s">
        <v>51</v>
      </c>
      <c r="D14" s="202">
        <v>7</v>
      </c>
      <c r="E14" s="52"/>
      <c r="F14" s="51">
        <v>189322</v>
      </c>
      <c r="G14" s="53"/>
      <c r="H14" s="54"/>
      <c r="I14" s="51">
        <v>34032</v>
      </c>
      <c r="J14" s="28"/>
    </row>
    <row r="15" spans="2:10" ht="19.5" customHeight="1">
      <c r="B15" s="7"/>
      <c r="C15" s="52" t="s">
        <v>36</v>
      </c>
      <c r="D15" s="202">
        <v>8</v>
      </c>
      <c r="E15" s="52"/>
      <c r="F15" s="51">
        <v>553097</v>
      </c>
      <c r="G15" s="53">
        <f>8353+4587</f>
        <v>12940</v>
      </c>
      <c r="H15" s="54"/>
      <c r="I15" s="51">
        <v>538827</v>
      </c>
      <c r="J15" s="28"/>
    </row>
    <row r="16" spans="2:10" ht="19.5" customHeight="1">
      <c r="B16" s="7"/>
      <c r="C16" s="52" t="s">
        <v>37</v>
      </c>
      <c r="D16" s="202">
        <v>9</v>
      </c>
      <c r="E16" s="52"/>
      <c r="F16" s="51">
        <v>123561</v>
      </c>
      <c r="G16" s="53"/>
      <c r="H16" s="54"/>
      <c r="I16" s="51">
        <v>102233</v>
      </c>
      <c r="J16" s="28"/>
    </row>
    <row r="17" spans="2:10" ht="19.5" customHeight="1">
      <c r="B17" s="7"/>
      <c r="C17" s="52" t="s">
        <v>21</v>
      </c>
      <c r="D17" s="202">
        <v>10</v>
      </c>
      <c r="E17" s="52"/>
      <c r="F17" s="51">
        <v>133211</v>
      </c>
      <c r="G17" s="53"/>
      <c r="H17" s="54"/>
      <c r="I17" s="51">
        <v>63830</v>
      </c>
      <c r="J17" s="28"/>
    </row>
    <row r="18" spans="2:10" ht="4.5" customHeight="1">
      <c r="B18" s="7"/>
      <c r="C18" s="52"/>
      <c r="D18" s="202"/>
      <c r="E18" s="52"/>
      <c r="F18" s="51" t="s">
        <v>0</v>
      </c>
      <c r="G18" s="53"/>
      <c r="H18" s="54"/>
      <c r="I18" s="51"/>
      <c r="J18" s="28"/>
    </row>
    <row r="19" spans="2:12" ht="18.75" customHeight="1">
      <c r="B19" s="7"/>
      <c r="C19" s="53"/>
      <c r="D19" s="202"/>
      <c r="E19" s="310"/>
      <c r="F19" s="358">
        <f>SUM(F11:F18)</f>
        <v>1529840</v>
      </c>
      <c r="G19" s="312"/>
      <c r="H19" s="310"/>
      <c r="I19" s="311">
        <f>SUM(I11:I17)</f>
        <v>1242911</v>
      </c>
      <c r="J19" s="313"/>
      <c r="K19" s="400"/>
      <c r="L19" s="399"/>
    </row>
    <row r="20" spans="2:10" ht="4.5" customHeight="1">
      <c r="B20" s="7"/>
      <c r="C20" s="53"/>
      <c r="D20" s="202"/>
      <c r="E20" s="314"/>
      <c r="F20" s="10"/>
      <c r="G20" s="315"/>
      <c r="H20" s="314"/>
      <c r="I20" s="10"/>
      <c r="J20" s="11"/>
    </row>
    <row r="21" spans="2:10" ht="27" customHeight="1" hidden="1">
      <c r="B21" s="7"/>
      <c r="C21" s="47" t="s">
        <v>13</v>
      </c>
      <c r="D21" s="204"/>
      <c r="E21" s="181"/>
      <c r="F21" s="66"/>
      <c r="G21" s="53"/>
      <c r="H21" s="54"/>
      <c r="I21" s="66"/>
      <c r="J21" s="28"/>
    </row>
    <row r="22" spans="2:13" ht="21" customHeight="1">
      <c r="B22" s="7"/>
      <c r="C22" s="47" t="s">
        <v>14</v>
      </c>
      <c r="D22" s="202"/>
      <c r="E22" s="52"/>
      <c r="F22" s="66"/>
      <c r="G22" s="53"/>
      <c r="H22" s="54"/>
      <c r="I22" s="66"/>
      <c r="J22" s="28"/>
      <c r="L22" s="399"/>
      <c r="M22" s="399"/>
    </row>
    <row r="23" spans="2:12" ht="20.25" customHeight="1">
      <c r="B23" s="7"/>
      <c r="C23" s="56" t="s">
        <v>34</v>
      </c>
      <c r="D23" s="202">
        <v>11</v>
      </c>
      <c r="E23" s="52"/>
      <c r="F23" s="51">
        <v>1675609</v>
      </c>
      <c r="G23" s="53"/>
      <c r="H23" s="54"/>
      <c r="I23" s="51">
        <v>1222393</v>
      </c>
      <c r="J23" s="28"/>
      <c r="L23" s="399"/>
    </row>
    <row r="24" spans="2:10" ht="19.5" customHeight="1" hidden="1">
      <c r="B24" s="7"/>
      <c r="C24" s="52" t="s">
        <v>38</v>
      </c>
      <c r="D24" s="202">
        <v>6</v>
      </c>
      <c r="E24" s="52"/>
      <c r="F24" s="51"/>
      <c r="G24" s="53"/>
      <c r="H24" s="54"/>
      <c r="I24" s="51"/>
      <c r="J24" s="28"/>
    </row>
    <row r="25" spans="2:10" ht="6" customHeight="1" hidden="1">
      <c r="B25" s="7"/>
      <c r="C25" s="52" t="s">
        <v>51</v>
      </c>
      <c r="D25" s="202">
        <v>7</v>
      </c>
      <c r="E25" s="52"/>
      <c r="F25" s="51"/>
      <c r="G25" s="53"/>
      <c r="H25" s="54"/>
      <c r="I25" s="51"/>
      <c r="J25" s="28"/>
    </row>
    <row r="26" spans="2:10" ht="19.5" customHeight="1">
      <c r="B26" s="7"/>
      <c r="C26" s="52" t="s">
        <v>35</v>
      </c>
      <c r="D26" s="202">
        <v>6</v>
      </c>
      <c r="E26" s="52"/>
      <c r="F26" s="51">
        <v>0</v>
      </c>
      <c r="G26" s="53"/>
      <c r="H26" s="54"/>
      <c r="I26" s="51">
        <v>9187</v>
      </c>
      <c r="J26" s="28"/>
    </row>
    <row r="27" spans="2:10" ht="19.5" customHeight="1">
      <c r="B27" s="7"/>
      <c r="C27" s="52" t="s">
        <v>39</v>
      </c>
      <c r="D27" s="202">
        <v>8</v>
      </c>
      <c r="E27" s="52"/>
      <c r="F27" s="51">
        <v>881714</v>
      </c>
      <c r="G27" s="53"/>
      <c r="H27" s="54"/>
      <c r="I27" s="51">
        <v>840550</v>
      </c>
      <c r="J27" s="28"/>
    </row>
    <row r="28" spans="2:10" ht="19.5" customHeight="1">
      <c r="B28" s="7"/>
      <c r="C28" s="56" t="s">
        <v>150</v>
      </c>
      <c r="D28" s="202">
        <v>12</v>
      </c>
      <c r="E28" s="52"/>
      <c r="F28" s="51">
        <v>74128</v>
      </c>
      <c r="G28" s="53"/>
      <c r="H28" s="54"/>
      <c r="I28" s="51">
        <v>72312</v>
      </c>
      <c r="J28" s="28"/>
    </row>
    <row r="29" spans="2:10" ht="19.5" customHeight="1">
      <c r="B29" s="7"/>
      <c r="C29" s="56" t="s">
        <v>22</v>
      </c>
      <c r="D29" s="202">
        <v>10</v>
      </c>
      <c r="E29" s="52"/>
      <c r="F29" s="51">
        <v>1289</v>
      </c>
      <c r="G29" s="53"/>
      <c r="H29" s="54"/>
      <c r="I29" s="51">
        <v>1289</v>
      </c>
      <c r="J29" s="28"/>
    </row>
    <row r="30" spans="2:10" ht="4.5" customHeight="1">
      <c r="B30" s="7"/>
      <c r="C30" s="56"/>
      <c r="D30" s="202"/>
      <c r="E30" s="316"/>
      <c r="F30" s="10"/>
      <c r="G30" s="315"/>
      <c r="H30" s="314"/>
      <c r="I30" s="10"/>
      <c r="J30" s="11"/>
    </row>
    <row r="31" spans="2:13" ht="16.5" customHeight="1">
      <c r="B31" s="7"/>
      <c r="C31" s="56"/>
      <c r="D31" s="202"/>
      <c r="E31" s="52"/>
      <c r="F31" s="358">
        <f>SUM(F23:F29)</f>
        <v>2632740</v>
      </c>
      <c r="G31" s="78"/>
      <c r="H31" s="79"/>
      <c r="I31" s="55">
        <f>SUM(I23:I29)</f>
        <v>2145731</v>
      </c>
      <c r="J31" s="28"/>
      <c r="L31" s="399"/>
      <c r="M31" s="399"/>
    </row>
    <row r="32" spans="2:10" ht="4.5" customHeight="1">
      <c r="B32" s="7"/>
      <c r="C32" s="56"/>
      <c r="D32" s="202"/>
      <c r="E32" s="316"/>
      <c r="F32" s="344" t="s">
        <v>10</v>
      </c>
      <c r="G32" s="315"/>
      <c r="H32" s="314"/>
      <c r="I32" s="344" t="s">
        <v>10</v>
      </c>
      <c r="J32" s="11"/>
    </row>
    <row r="33" spans="2:10" ht="20.25" customHeight="1" hidden="1">
      <c r="B33" s="7"/>
      <c r="C33" s="47" t="s">
        <v>31</v>
      </c>
      <c r="D33" s="202"/>
      <c r="E33" s="52"/>
      <c r="F33" s="51"/>
      <c r="G33" s="53"/>
      <c r="H33" s="54"/>
      <c r="I33" s="51">
        <v>0</v>
      </c>
      <c r="J33" s="28"/>
    </row>
    <row r="34" spans="2:11" ht="20.25" customHeight="1">
      <c r="B34" s="7"/>
      <c r="C34" s="47" t="s">
        <v>40</v>
      </c>
      <c r="D34" s="202">
        <v>14</v>
      </c>
      <c r="E34" s="52"/>
      <c r="F34" s="51">
        <v>12391482</v>
      </c>
      <c r="G34" s="53"/>
      <c r="H34" s="54"/>
      <c r="I34" s="51">
        <v>12577194</v>
      </c>
      <c r="J34" s="28"/>
      <c r="K34" s="366"/>
    </row>
    <row r="35" spans="2:10" ht="20.25" customHeight="1">
      <c r="B35" s="7"/>
      <c r="C35" s="47" t="s">
        <v>41</v>
      </c>
      <c r="D35" s="202">
        <v>15</v>
      </c>
      <c r="E35" s="52"/>
      <c r="F35" s="51">
        <v>98410</v>
      </c>
      <c r="G35" s="53">
        <v>34181</v>
      </c>
      <c r="H35" s="54"/>
      <c r="I35" s="51">
        <v>98564</v>
      </c>
      <c r="J35" s="28"/>
    </row>
    <row r="36" spans="2:11" s="82" customFormat="1" ht="4.5" customHeight="1">
      <c r="B36" s="63"/>
      <c r="C36" s="80"/>
      <c r="D36" s="202"/>
      <c r="E36" s="317"/>
      <c r="F36" s="10"/>
      <c r="G36" s="318"/>
      <c r="H36" s="319"/>
      <c r="I36" s="10"/>
      <c r="J36" s="320"/>
      <c r="K36" s="364"/>
    </row>
    <row r="37" spans="2:10" ht="21" customHeight="1">
      <c r="B37" s="7"/>
      <c r="C37" s="53"/>
      <c r="D37" s="202"/>
      <c r="E37" s="66"/>
      <c r="F37" s="55">
        <f>SUM(F34:F35)+F31</f>
        <v>15122632</v>
      </c>
      <c r="G37" s="78"/>
      <c r="H37" s="79"/>
      <c r="I37" s="55">
        <f>SUM(I33:I36,I31)</f>
        <v>14821489</v>
      </c>
      <c r="J37" s="28"/>
    </row>
    <row r="38" spans="2:11" s="82" customFormat="1" ht="4.5" customHeight="1">
      <c r="B38" s="63"/>
      <c r="C38" s="80"/>
      <c r="D38" s="202"/>
      <c r="E38" s="317"/>
      <c r="F38" s="10"/>
      <c r="G38" s="321"/>
      <c r="H38" s="319"/>
      <c r="I38" s="10"/>
      <c r="J38" s="320"/>
      <c r="K38" s="364"/>
    </row>
    <row r="39" spans="2:11" s="87" customFormat="1" ht="28.5" customHeight="1">
      <c r="B39" s="83"/>
      <c r="C39" s="84" t="s">
        <v>3</v>
      </c>
      <c r="D39" s="206"/>
      <c r="E39" s="183"/>
      <c r="F39" s="70">
        <f>F37+F19</f>
        <v>16652472</v>
      </c>
      <c r="G39" s="85"/>
      <c r="H39" s="86"/>
      <c r="I39" s="70">
        <f>I19+I37</f>
        <v>16064400</v>
      </c>
      <c r="J39" s="67"/>
      <c r="K39" s="362"/>
    </row>
    <row r="40" spans="2:11" s="87" customFormat="1" ht="2.25" customHeight="1">
      <c r="B40" s="88"/>
      <c r="C40" s="89"/>
      <c r="D40" s="184"/>
      <c r="E40" s="90"/>
      <c r="F40" s="91"/>
      <c r="G40" s="92"/>
      <c r="H40" s="161"/>
      <c r="I40" s="91"/>
      <c r="J40" s="93"/>
      <c r="K40" s="362"/>
    </row>
    <row r="41" spans="2:11" s="87" customFormat="1" ht="17.25" customHeight="1">
      <c r="B41" s="508" t="s">
        <v>203</v>
      </c>
      <c r="C41" s="509"/>
      <c r="D41" s="509"/>
      <c r="E41" s="509"/>
      <c r="F41" s="509"/>
      <c r="G41" s="509"/>
      <c r="H41" s="509"/>
      <c r="I41" s="509"/>
      <c r="J41" s="510"/>
      <c r="K41" s="362"/>
    </row>
    <row r="42" spans="2:10" ht="4.5" customHeight="1" thickBot="1">
      <c r="B42" s="94"/>
      <c r="C42" s="95"/>
      <c r="D42" s="96"/>
      <c r="E42" s="96"/>
      <c r="F42" s="97"/>
      <c r="G42" s="97"/>
      <c r="H42" s="97"/>
      <c r="I42" s="98"/>
      <c r="J42" s="99"/>
    </row>
    <row r="43" spans="2:10" ht="15.75" customHeight="1">
      <c r="B43" s="511"/>
      <c r="C43" s="511"/>
      <c r="D43" s="511"/>
      <c r="E43" s="511"/>
      <c r="F43" s="511"/>
      <c r="G43" s="511"/>
      <c r="H43" s="511"/>
      <c r="I43" s="511"/>
      <c r="J43" s="511"/>
    </row>
    <row r="44" ht="15">
      <c r="F44" s="100"/>
    </row>
    <row r="46" ht="15">
      <c r="G46" s="5">
        <v>14233</v>
      </c>
    </row>
    <row r="50" ht="15">
      <c r="G50" s="5">
        <v>9210</v>
      </c>
    </row>
    <row r="51" ht="15">
      <c r="G51" s="5">
        <v>61577</v>
      </c>
    </row>
    <row r="62" ht="15">
      <c r="G62" s="5">
        <v>-46023</v>
      </c>
    </row>
    <row r="78" ht="15">
      <c r="G78" s="5">
        <v>271724</v>
      </c>
    </row>
  </sheetData>
  <sheetProtection scenarios="1"/>
  <mergeCells count="6">
    <mergeCell ref="B4:J4"/>
    <mergeCell ref="B5:J5"/>
    <mergeCell ref="B7:C9"/>
    <mergeCell ref="D7:D9"/>
    <mergeCell ref="B41:J41"/>
    <mergeCell ref="B43:J43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 transitionEvaluation="1"/>
  <dimension ref="B1:T79"/>
  <sheetViews>
    <sheetView showGridLines="0" zoomScale="80" zoomScaleNormal="80" workbookViewId="0" topLeftCell="A1">
      <selection activeCell="I10" sqref="I10"/>
    </sheetView>
  </sheetViews>
  <sheetFormatPr defaultColWidth="11.5546875" defaultRowHeight="15"/>
  <cols>
    <col min="1" max="1" width="5.77734375" style="5" customWidth="1"/>
    <col min="2" max="2" width="1.2265625" style="5" customWidth="1"/>
    <col min="3" max="3" width="52.5546875" style="5" bestFit="1" customWidth="1"/>
    <col min="4" max="4" width="6.21484375" style="5" bestFit="1" customWidth="1"/>
    <col min="5" max="5" width="1.2265625" style="5" customWidth="1"/>
    <col min="6" max="6" width="15.21484375" style="5" customWidth="1"/>
    <col min="7" max="7" width="1.1171875" style="5" customWidth="1"/>
    <col min="8" max="8" width="1.2265625" style="5" customWidth="1"/>
    <col min="9" max="9" width="15.3359375" style="100" bestFit="1" customWidth="1"/>
    <col min="10" max="10" width="1.2265625" style="5" customWidth="1"/>
    <col min="11" max="16384" width="11.5546875" style="5" customWidth="1"/>
  </cols>
  <sheetData>
    <row r="1" spans="2:10" ht="63" customHeight="1">
      <c r="B1" s="73" t="s">
        <v>0</v>
      </c>
      <c r="C1" s="74" t="s">
        <v>0</v>
      </c>
      <c r="D1" s="74"/>
      <c r="E1" s="74"/>
      <c r="F1" s="73"/>
      <c r="G1" s="73"/>
      <c r="H1" s="73"/>
      <c r="I1" s="75"/>
      <c r="J1" s="73"/>
    </row>
    <row r="2" spans="2:10" ht="25.5" customHeight="1" thickBot="1">
      <c r="B2" s="73"/>
      <c r="C2" s="74"/>
      <c r="D2" s="74"/>
      <c r="E2" s="74"/>
      <c r="F2" s="73"/>
      <c r="G2" s="73"/>
      <c r="H2" s="73"/>
      <c r="I2" s="75"/>
      <c r="J2" s="73"/>
    </row>
    <row r="3" spans="2:10" ht="2.25" customHeight="1">
      <c r="B3" s="2"/>
      <c r="C3" s="3"/>
      <c r="D3" s="3"/>
      <c r="E3" s="3"/>
      <c r="F3" s="3"/>
      <c r="G3" s="3"/>
      <c r="H3" s="3"/>
      <c r="I3" s="4"/>
      <c r="J3" s="1"/>
    </row>
    <row r="4" spans="2:10" ht="21.75" customHeight="1">
      <c r="B4" s="493" t="s">
        <v>68</v>
      </c>
      <c r="C4" s="494"/>
      <c r="D4" s="494"/>
      <c r="E4" s="494"/>
      <c r="F4" s="494"/>
      <c r="G4" s="494"/>
      <c r="H4" s="494"/>
      <c r="I4" s="494"/>
      <c r="J4" s="495"/>
    </row>
    <row r="5" spans="2:19" s="102" customFormat="1" ht="16.5" customHeight="1">
      <c r="B5" s="496" t="s">
        <v>12</v>
      </c>
      <c r="C5" s="497"/>
      <c r="D5" s="497"/>
      <c r="E5" s="497"/>
      <c r="F5" s="497"/>
      <c r="G5" s="497"/>
      <c r="H5" s="497"/>
      <c r="I5" s="497"/>
      <c r="J5" s="498"/>
      <c r="L5" s="101"/>
      <c r="M5" s="101"/>
      <c r="N5" s="101"/>
      <c r="O5" s="101"/>
      <c r="P5" s="101"/>
      <c r="Q5" s="101"/>
      <c r="R5" s="101"/>
      <c r="S5" s="101"/>
    </row>
    <row r="6" spans="2:19" s="76" customFormat="1" ht="4.5" customHeight="1">
      <c r="B6" s="57"/>
      <c r="C6" s="31"/>
      <c r="D6" s="31"/>
      <c r="E6" s="31"/>
      <c r="F6" s="32"/>
      <c r="G6" s="32"/>
      <c r="H6" s="33"/>
      <c r="I6" s="34"/>
      <c r="J6" s="35"/>
      <c r="K6" s="103"/>
      <c r="L6" s="103"/>
      <c r="M6" s="103"/>
      <c r="N6" s="103"/>
      <c r="O6" s="103"/>
      <c r="P6" s="103"/>
      <c r="Q6" s="103"/>
      <c r="R6" s="103"/>
      <c r="S6" s="103"/>
    </row>
    <row r="7" spans="2:19" s="105" customFormat="1" ht="16.5" customHeight="1">
      <c r="B7" s="499" t="s">
        <v>15</v>
      </c>
      <c r="C7" s="500"/>
      <c r="D7" s="505" t="s">
        <v>50</v>
      </c>
      <c r="E7" s="178"/>
      <c r="F7" s="36"/>
      <c r="G7" s="38">
        <v>171630</v>
      </c>
      <c r="H7" s="58"/>
      <c r="I7" s="36"/>
      <c r="J7" s="39"/>
      <c r="K7" s="104"/>
      <c r="L7" s="104"/>
      <c r="M7" s="104"/>
      <c r="N7" s="104"/>
      <c r="O7" s="104"/>
      <c r="P7" s="104"/>
      <c r="Q7" s="104"/>
      <c r="R7" s="104"/>
      <c r="S7" s="104"/>
    </row>
    <row r="8" spans="2:19" s="105" customFormat="1" ht="16.5" customHeight="1">
      <c r="B8" s="501"/>
      <c r="C8" s="502"/>
      <c r="D8" s="506"/>
      <c r="E8" s="180"/>
      <c r="F8" s="166" t="s">
        <v>209</v>
      </c>
      <c r="G8" s="158"/>
      <c r="H8" s="40"/>
      <c r="I8" s="166" t="s">
        <v>148</v>
      </c>
      <c r="J8" s="41"/>
      <c r="K8" s="104"/>
      <c r="L8" s="104"/>
      <c r="M8" s="104"/>
      <c r="N8" s="104"/>
      <c r="O8" s="104"/>
      <c r="P8" s="104"/>
      <c r="Q8" s="104"/>
      <c r="R8" s="104"/>
      <c r="S8" s="104"/>
    </row>
    <row r="9" spans="2:19" s="107" customFormat="1" ht="8.25" customHeight="1">
      <c r="B9" s="503"/>
      <c r="C9" s="504"/>
      <c r="D9" s="507"/>
      <c r="E9" s="179"/>
      <c r="F9" s="42"/>
      <c r="G9" s="59"/>
      <c r="H9" s="44"/>
      <c r="I9" s="45"/>
      <c r="J9" s="46"/>
      <c r="K9" s="106"/>
      <c r="L9" s="106"/>
      <c r="M9" s="106"/>
      <c r="N9" s="106"/>
      <c r="O9" s="106"/>
      <c r="P9" s="106"/>
      <c r="Q9" s="106"/>
      <c r="R9" s="106"/>
      <c r="S9" s="106"/>
    </row>
    <row r="10" spans="2:11" ht="27" customHeight="1">
      <c r="B10" s="7"/>
      <c r="C10" s="47" t="s">
        <v>2</v>
      </c>
      <c r="D10" s="203"/>
      <c r="E10" s="185"/>
      <c r="F10" s="60"/>
      <c r="G10" s="60"/>
      <c r="H10" s="162"/>
      <c r="I10" s="163"/>
      <c r="J10" s="164"/>
      <c r="K10" s="101"/>
    </row>
    <row r="11" spans="2:20" ht="19.5" customHeight="1">
      <c r="B11" s="7"/>
      <c r="C11" s="80" t="s">
        <v>43</v>
      </c>
      <c r="D11" s="202">
        <v>16</v>
      </c>
      <c r="E11" s="52"/>
      <c r="F11" s="51">
        <v>793429</v>
      </c>
      <c r="G11" s="51"/>
      <c r="H11" s="62"/>
      <c r="I11" s="51">
        <v>843466</v>
      </c>
      <c r="J11" s="61"/>
      <c r="T11" s="5">
        <v>1832286</v>
      </c>
    </row>
    <row r="12" spans="2:20" ht="19.5" customHeight="1">
      <c r="B12" s="7"/>
      <c r="C12" s="56" t="s">
        <v>42</v>
      </c>
      <c r="D12" s="202">
        <v>17</v>
      </c>
      <c r="E12" s="52"/>
      <c r="F12" s="51">
        <v>759072</v>
      </c>
      <c r="G12" s="51"/>
      <c r="H12" s="62"/>
      <c r="I12" s="51">
        <v>793095</v>
      </c>
      <c r="J12" s="61"/>
      <c r="T12" s="5">
        <v>-1373651</v>
      </c>
    </row>
    <row r="13" spans="2:20" ht="19.5" customHeight="1">
      <c r="B13" s="7"/>
      <c r="C13" s="56" t="s">
        <v>52</v>
      </c>
      <c r="D13" s="202">
        <v>18</v>
      </c>
      <c r="E13" s="52"/>
      <c r="F13" s="51">
        <v>147549</v>
      </c>
      <c r="G13" s="51"/>
      <c r="H13" s="62"/>
      <c r="I13" s="51">
        <v>82354</v>
      </c>
      <c r="J13" s="28"/>
      <c r="T13" s="5">
        <f>SUM(T11:T12)</f>
        <v>458635</v>
      </c>
    </row>
    <row r="14" spans="2:12" ht="19.5" customHeight="1">
      <c r="B14" s="7"/>
      <c r="C14" s="56" t="s">
        <v>44</v>
      </c>
      <c r="D14" s="202">
        <v>19</v>
      </c>
      <c r="E14" s="52"/>
      <c r="F14" s="51">
        <f>227281+30</f>
        <v>227311</v>
      </c>
      <c r="G14" s="51"/>
      <c r="H14" s="62"/>
      <c r="I14" s="51">
        <v>72748</v>
      </c>
      <c r="J14" s="28"/>
      <c r="L14" s="492"/>
    </row>
    <row r="15" spans="2:10" ht="19.5" customHeight="1">
      <c r="B15" s="7"/>
      <c r="C15" s="56" t="s">
        <v>45</v>
      </c>
      <c r="D15" s="202">
        <v>20</v>
      </c>
      <c r="E15" s="52"/>
      <c r="F15" s="51">
        <v>24699</v>
      </c>
      <c r="G15" s="51">
        <f>8353+4587</f>
        <v>12940</v>
      </c>
      <c r="H15" s="62"/>
      <c r="I15" s="51">
        <v>29672</v>
      </c>
      <c r="J15" s="28"/>
    </row>
    <row r="16" spans="2:10" ht="19.5" customHeight="1">
      <c r="B16" s="7"/>
      <c r="C16" s="53" t="s">
        <v>47</v>
      </c>
      <c r="D16" s="202">
        <v>21</v>
      </c>
      <c r="E16" s="52"/>
      <c r="F16" s="51">
        <v>3822</v>
      </c>
      <c r="G16" s="51"/>
      <c r="H16" s="62"/>
      <c r="I16" s="51">
        <v>3656</v>
      </c>
      <c r="J16" s="28"/>
    </row>
    <row r="17" spans="2:10" ht="19.5" customHeight="1">
      <c r="B17" s="7"/>
      <c r="C17" s="56" t="s">
        <v>67</v>
      </c>
      <c r="D17" s="202">
        <v>22</v>
      </c>
      <c r="E17" s="52"/>
      <c r="F17" s="51">
        <v>13787</v>
      </c>
      <c r="G17" s="51"/>
      <c r="H17" s="62"/>
      <c r="I17" s="51">
        <v>25787</v>
      </c>
      <c r="J17" s="28"/>
    </row>
    <row r="18" spans="2:10" ht="19.5" customHeight="1">
      <c r="B18" s="7"/>
      <c r="C18" s="56" t="s">
        <v>138</v>
      </c>
      <c r="D18" s="202">
        <v>26</v>
      </c>
      <c r="E18" s="52"/>
      <c r="F18" s="51">
        <v>25389</v>
      </c>
      <c r="G18" s="51"/>
      <c r="H18" s="62"/>
      <c r="I18" s="51">
        <v>24338</v>
      </c>
      <c r="J18" s="28"/>
    </row>
    <row r="19" spans="2:10" ht="19.5" customHeight="1">
      <c r="B19" s="7"/>
      <c r="C19" s="56" t="s">
        <v>23</v>
      </c>
      <c r="D19" s="202"/>
      <c r="E19" s="52"/>
      <c r="F19" s="51">
        <v>41649</v>
      </c>
      <c r="G19" s="51"/>
      <c r="H19" s="62"/>
      <c r="I19" s="51">
        <v>42111</v>
      </c>
      <c r="J19" s="28"/>
    </row>
    <row r="20" spans="2:11" s="82" customFormat="1" ht="4.5" customHeight="1">
      <c r="B20" s="63"/>
      <c r="C20" s="80"/>
      <c r="D20" s="202"/>
      <c r="E20" s="317"/>
      <c r="F20" s="91"/>
      <c r="G20" s="322"/>
      <c r="H20" s="323"/>
      <c r="I20" s="91"/>
      <c r="J20" s="320"/>
      <c r="K20" s="5"/>
    </row>
    <row r="21" spans="2:10" ht="18.75" customHeight="1">
      <c r="B21" s="7"/>
      <c r="C21" s="53"/>
      <c r="D21" s="202"/>
      <c r="E21" s="66"/>
      <c r="F21" s="71">
        <f>SUM(F11:F20)</f>
        <v>2036707</v>
      </c>
      <c r="G21" s="51"/>
      <c r="H21" s="62"/>
      <c r="I21" s="71">
        <f>SUM(I11:I19)</f>
        <v>1917227</v>
      </c>
      <c r="J21" s="28"/>
    </row>
    <row r="22" spans="2:11" s="82" customFormat="1" ht="4.5" customHeight="1" hidden="1">
      <c r="B22" s="63"/>
      <c r="C22" s="80"/>
      <c r="D22" s="202"/>
      <c r="E22" s="317"/>
      <c r="F22" s="344" t="s">
        <v>10</v>
      </c>
      <c r="G22" s="322"/>
      <c r="H22" s="323"/>
      <c r="I22" s="344" t="s">
        <v>10</v>
      </c>
      <c r="J22" s="320"/>
      <c r="K22" s="5"/>
    </row>
    <row r="23" spans="2:12" s="82" customFormat="1" ht="27" customHeight="1">
      <c r="B23" s="63"/>
      <c r="C23" s="47" t="s">
        <v>13</v>
      </c>
      <c r="D23" s="202"/>
      <c r="E23" s="182"/>
      <c r="F23" s="72"/>
      <c r="G23" s="108"/>
      <c r="H23" s="109"/>
      <c r="I23" s="72"/>
      <c r="J23" s="81"/>
      <c r="K23" s="5"/>
      <c r="L23" s="5"/>
    </row>
    <row r="24" spans="2:12" s="82" customFormat="1" ht="27" customHeight="1" hidden="1">
      <c r="B24" s="63"/>
      <c r="C24" s="80" t="s">
        <v>43</v>
      </c>
      <c r="D24" s="202">
        <v>16</v>
      </c>
      <c r="E24" s="182"/>
      <c r="F24" s="51"/>
      <c r="G24" s="108"/>
      <c r="H24" s="109"/>
      <c r="I24" s="51">
        <v>0</v>
      </c>
      <c r="J24" s="81"/>
      <c r="K24" s="5"/>
      <c r="L24" s="5"/>
    </row>
    <row r="25" spans="2:10" ht="19.5" customHeight="1">
      <c r="B25" s="7"/>
      <c r="C25" s="56" t="s">
        <v>46</v>
      </c>
      <c r="D25" s="202">
        <v>17</v>
      </c>
      <c r="E25" s="52"/>
      <c r="F25" s="51">
        <v>7908738</v>
      </c>
      <c r="G25" s="51"/>
      <c r="H25" s="62"/>
      <c r="I25" s="51">
        <v>7956133</v>
      </c>
      <c r="J25" s="28"/>
    </row>
    <row r="26" spans="2:10" ht="19.5" customHeight="1">
      <c r="B26" s="7"/>
      <c r="C26" s="56" t="s">
        <v>52</v>
      </c>
      <c r="D26" s="202">
        <v>18</v>
      </c>
      <c r="E26" s="52"/>
      <c r="F26" s="51">
        <v>212</v>
      </c>
      <c r="G26" s="51"/>
      <c r="H26" s="62"/>
      <c r="I26" s="51">
        <v>1308</v>
      </c>
      <c r="J26" s="28"/>
    </row>
    <row r="27" spans="2:13" ht="19.5" customHeight="1">
      <c r="B27" s="7"/>
      <c r="C27" s="53" t="s">
        <v>53</v>
      </c>
      <c r="D27" s="202">
        <v>23</v>
      </c>
      <c r="E27" s="52"/>
      <c r="F27" s="51">
        <v>233159</v>
      </c>
      <c r="G27" s="51"/>
      <c r="H27" s="62"/>
      <c r="I27" s="51">
        <v>234165</v>
      </c>
      <c r="J27" s="28"/>
      <c r="L27" s="399"/>
      <c r="M27" s="399"/>
    </row>
    <row r="28" spans="2:10" ht="19.5" customHeight="1">
      <c r="B28" s="7"/>
      <c r="C28" s="53" t="s">
        <v>47</v>
      </c>
      <c r="D28" s="202">
        <v>21</v>
      </c>
      <c r="E28" s="52"/>
      <c r="F28" s="51">
        <v>76334</v>
      </c>
      <c r="G28" s="51"/>
      <c r="H28" s="62"/>
      <c r="I28" s="51">
        <v>73807</v>
      </c>
      <c r="J28" s="28"/>
    </row>
    <row r="29" spans="2:10" ht="19.5" customHeight="1">
      <c r="B29" s="7"/>
      <c r="C29" s="53" t="s">
        <v>48</v>
      </c>
      <c r="D29" s="202">
        <v>24</v>
      </c>
      <c r="E29" s="52"/>
      <c r="F29" s="51">
        <v>3196871</v>
      </c>
      <c r="G29" s="51"/>
      <c r="H29" s="62"/>
      <c r="I29" s="51">
        <v>3129379</v>
      </c>
      <c r="J29" s="28"/>
    </row>
    <row r="30" spans="2:10" ht="19.5" customHeight="1">
      <c r="B30" s="7"/>
      <c r="C30" s="56" t="s">
        <v>69</v>
      </c>
      <c r="D30" s="202">
        <v>22</v>
      </c>
      <c r="E30" s="52"/>
      <c r="F30" s="51">
        <v>13593</v>
      </c>
      <c r="G30" s="51"/>
      <c r="H30" s="62"/>
      <c r="I30" s="51">
        <v>18298</v>
      </c>
      <c r="J30" s="28"/>
    </row>
    <row r="31" spans="2:10" ht="19.5" customHeight="1">
      <c r="B31" s="7"/>
      <c r="C31" s="56" t="s">
        <v>138</v>
      </c>
      <c r="D31" s="202">
        <v>26</v>
      </c>
      <c r="E31" s="52"/>
      <c r="F31" s="51">
        <v>19036</v>
      </c>
      <c r="G31" s="51"/>
      <c r="H31" s="62"/>
      <c r="I31" s="51">
        <v>31998</v>
      </c>
      <c r="J31" s="28"/>
    </row>
    <row r="32" spans="2:10" ht="19.5" customHeight="1">
      <c r="B32" s="7"/>
      <c r="C32" s="56" t="s">
        <v>145</v>
      </c>
      <c r="D32" s="202">
        <v>25</v>
      </c>
      <c r="E32" s="52"/>
      <c r="F32" s="51">
        <v>850000</v>
      </c>
      <c r="G32" s="51"/>
      <c r="H32" s="62"/>
      <c r="I32" s="51">
        <v>700000</v>
      </c>
      <c r="J32" s="28"/>
    </row>
    <row r="33" spans="2:10" ht="19.5" customHeight="1" hidden="1">
      <c r="B33" s="7"/>
      <c r="C33" s="56" t="s">
        <v>49</v>
      </c>
      <c r="D33" s="202"/>
      <c r="E33" s="52"/>
      <c r="F33" s="51"/>
      <c r="G33" s="51"/>
      <c r="H33" s="62"/>
      <c r="I33" s="51">
        <v>0</v>
      </c>
      <c r="J33" s="28"/>
    </row>
    <row r="34" spans="2:10" s="82" customFormat="1" ht="4.5" customHeight="1">
      <c r="B34" s="63"/>
      <c r="C34" s="80"/>
      <c r="D34" s="202"/>
      <c r="E34" s="317"/>
      <c r="F34" s="91"/>
      <c r="G34" s="322"/>
      <c r="H34" s="323"/>
      <c r="I34" s="91"/>
      <c r="J34" s="320"/>
    </row>
    <row r="35" spans="2:10" ht="18.75" customHeight="1">
      <c r="B35" s="7"/>
      <c r="C35" s="53"/>
      <c r="D35" s="202"/>
      <c r="E35" s="66"/>
      <c r="F35" s="71">
        <f>SUM(F24:F34)</f>
        <v>12297943</v>
      </c>
      <c r="G35" s="71"/>
      <c r="H35" s="110"/>
      <c r="I35" s="71">
        <f>SUM(I24:I33)</f>
        <v>12145088</v>
      </c>
      <c r="J35" s="28"/>
    </row>
    <row r="36" spans="2:10" s="82" customFormat="1" ht="4.5" customHeight="1">
      <c r="B36" s="63"/>
      <c r="C36" s="80"/>
      <c r="D36" s="204"/>
      <c r="E36" s="345"/>
      <c r="F36" s="344" t="s">
        <v>10</v>
      </c>
      <c r="G36" s="346">
        <v>34181</v>
      </c>
      <c r="H36" s="326"/>
      <c r="I36" s="344" t="s">
        <v>10</v>
      </c>
      <c r="J36" s="320"/>
    </row>
    <row r="37" spans="2:10" ht="27" customHeight="1">
      <c r="B37" s="7"/>
      <c r="C37" s="47" t="s">
        <v>142</v>
      </c>
      <c r="D37" s="202">
        <v>27</v>
      </c>
      <c r="E37" s="52"/>
      <c r="F37" s="51"/>
      <c r="G37" s="51"/>
      <c r="H37" s="62"/>
      <c r="I37" s="51"/>
      <c r="J37" s="28"/>
    </row>
    <row r="38" spans="2:10" ht="19.5" customHeight="1">
      <c r="B38" s="7"/>
      <c r="C38" s="56" t="s">
        <v>32</v>
      </c>
      <c r="D38" s="202"/>
      <c r="E38" s="66"/>
      <c r="F38" s="51">
        <v>6607258</v>
      </c>
      <c r="G38" s="71"/>
      <c r="H38" s="110"/>
      <c r="I38" s="51">
        <v>6607258</v>
      </c>
      <c r="J38" s="28"/>
    </row>
    <row r="39" spans="2:10" ht="19.5" customHeight="1" hidden="1">
      <c r="B39" s="7"/>
      <c r="C39" s="56" t="s">
        <v>29</v>
      </c>
      <c r="D39" s="202"/>
      <c r="E39" s="66"/>
      <c r="F39" s="51"/>
      <c r="G39" s="71"/>
      <c r="H39" s="110"/>
      <c r="I39" s="51"/>
      <c r="J39" s="28"/>
    </row>
    <row r="40" spans="2:10" ht="19.5" customHeight="1" hidden="1">
      <c r="B40" s="7"/>
      <c r="C40" s="56" t="s">
        <v>30</v>
      </c>
      <c r="D40" s="202"/>
      <c r="E40" s="66"/>
      <c r="F40" s="51"/>
      <c r="G40" s="71"/>
      <c r="H40" s="110"/>
      <c r="I40" s="51"/>
      <c r="J40" s="28"/>
    </row>
    <row r="41" spans="2:13" s="77" customFormat="1" ht="19.5" customHeight="1">
      <c r="B41" s="111"/>
      <c r="C41" s="52" t="s">
        <v>63</v>
      </c>
      <c r="D41" s="205"/>
      <c r="E41" s="186"/>
      <c r="F41" s="51">
        <f>-4217626+RESULTADO!M31</f>
        <v>-3901889</v>
      </c>
      <c r="G41" s="112"/>
      <c r="H41" s="113"/>
      <c r="I41" s="51">
        <v>-4217626</v>
      </c>
      <c r="J41" s="114"/>
      <c r="K41" s="156"/>
      <c r="L41" s="5"/>
      <c r="M41" s="5"/>
    </row>
    <row r="42" spans="2:13" s="299" customFormat="1" ht="19.5" customHeight="1">
      <c r="B42" s="111"/>
      <c r="C42" s="52" t="s">
        <v>128</v>
      </c>
      <c r="D42" s="205"/>
      <c r="E42" s="186"/>
      <c r="F42" s="51">
        <v>-387547</v>
      </c>
      <c r="G42" s="112"/>
      <c r="H42" s="113"/>
      <c r="I42" s="51">
        <v>-387547</v>
      </c>
      <c r="J42" s="114"/>
      <c r="K42" s="309"/>
      <c r="L42" s="175"/>
      <c r="M42" s="175"/>
    </row>
    <row r="43" spans="2:13" s="77" customFormat="1" ht="19.5" customHeight="1" hidden="1">
      <c r="B43" s="111"/>
      <c r="C43" s="52" t="s">
        <v>62</v>
      </c>
      <c r="D43" s="205"/>
      <c r="E43" s="186"/>
      <c r="F43" s="51">
        <v>0</v>
      </c>
      <c r="G43" s="112"/>
      <c r="H43" s="113"/>
      <c r="I43" s="51">
        <v>0</v>
      </c>
      <c r="J43" s="114"/>
      <c r="K43" s="156"/>
      <c r="L43" s="5"/>
      <c r="M43" s="5"/>
    </row>
    <row r="44" spans="2:13" s="235" customFormat="1" ht="0.75" customHeight="1">
      <c r="B44" s="111"/>
      <c r="C44" s="52" t="s">
        <v>70</v>
      </c>
      <c r="D44" s="205"/>
      <c r="E44" s="186"/>
      <c r="F44" s="51"/>
      <c r="G44" s="112"/>
      <c r="H44" s="113"/>
      <c r="I44" s="51">
        <v>0</v>
      </c>
      <c r="J44" s="114"/>
      <c r="K44" s="5"/>
      <c r="L44" s="5"/>
      <c r="M44" s="5"/>
    </row>
    <row r="45" spans="2:13" s="175" customFormat="1" ht="4.5" customHeight="1">
      <c r="B45" s="7"/>
      <c r="C45" s="66"/>
      <c r="D45" s="202"/>
      <c r="E45" s="66"/>
      <c r="F45" s="297"/>
      <c r="G45" s="51"/>
      <c r="H45" s="170"/>
      <c r="I45" s="297"/>
      <c r="J45" s="28"/>
      <c r="K45" s="298"/>
      <c r="L45" s="298"/>
      <c r="M45" s="298"/>
    </row>
    <row r="46" spans="2:13" s="117" customFormat="1" ht="20.25" customHeight="1">
      <c r="B46" s="115"/>
      <c r="C46" s="55"/>
      <c r="D46" s="204"/>
      <c r="E46" s="55"/>
      <c r="F46" s="71">
        <f>SUM(F38:F43)</f>
        <v>2317822</v>
      </c>
      <c r="G46" s="71"/>
      <c r="H46" s="110"/>
      <c r="I46" s="71">
        <f>SUM(I38:I44)</f>
        <v>2002085</v>
      </c>
      <c r="J46" s="116"/>
      <c r="K46" s="87"/>
      <c r="L46" s="87"/>
      <c r="M46" s="87"/>
    </row>
    <row r="47" spans="2:10" ht="4.5" customHeight="1">
      <c r="B47" s="7"/>
      <c r="C47" s="53"/>
      <c r="D47" s="199"/>
      <c r="E47" s="314"/>
      <c r="F47" s="91"/>
      <c r="G47" s="324">
        <v>14233</v>
      </c>
      <c r="H47" s="325"/>
      <c r="I47" s="91"/>
      <c r="J47" s="11"/>
    </row>
    <row r="48" spans="2:10" s="122" customFormat="1" ht="29.25" customHeight="1">
      <c r="B48" s="118"/>
      <c r="C48" s="119" t="s">
        <v>16</v>
      </c>
      <c r="D48" s="200"/>
      <c r="E48" s="187"/>
      <c r="F48" s="120">
        <f>F46+F35+F21</f>
        <v>16652472</v>
      </c>
      <c r="G48" s="169"/>
      <c r="H48" s="120"/>
      <c r="I48" s="120">
        <f>I21+I35+I46</f>
        <v>16064400</v>
      </c>
      <c r="J48" s="121"/>
    </row>
    <row r="49" spans="2:10" ht="17.25" customHeight="1">
      <c r="B49" s="512" t="s">
        <v>203</v>
      </c>
      <c r="C49" s="513"/>
      <c r="D49" s="513"/>
      <c r="E49" s="513"/>
      <c r="F49" s="513"/>
      <c r="G49" s="513"/>
      <c r="H49" s="513"/>
      <c r="I49" s="513"/>
      <c r="J49" s="514"/>
    </row>
    <row r="50" spans="2:10" ht="5.25" customHeight="1" thickBot="1">
      <c r="B50" s="123"/>
      <c r="C50" s="124"/>
      <c r="D50" s="125"/>
      <c r="E50" s="125"/>
      <c r="F50" s="124"/>
      <c r="G50" s="124"/>
      <c r="H50" s="124"/>
      <c r="I50" s="126"/>
      <c r="J50" s="127"/>
    </row>
    <row r="51" ht="15.75" customHeight="1">
      <c r="G51" s="5">
        <v>9210</v>
      </c>
    </row>
    <row r="52" spans="6:7" ht="15">
      <c r="F52" s="100"/>
      <c r="G52" s="5">
        <v>61577</v>
      </c>
    </row>
    <row r="53" ht="15">
      <c r="I53" s="5"/>
    </row>
    <row r="63" ht="15">
      <c r="G63" s="5">
        <v>-46023</v>
      </c>
    </row>
    <row r="79" ht="15">
      <c r="G79" s="5">
        <v>271724</v>
      </c>
    </row>
  </sheetData>
  <sheetProtection/>
  <mergeCells count="5">
    <mergeCell ref="B4:J4"/>
    <mergeCell ref="B5:J5"/>
    <mergeCell ref="B7:C9"/>
    <mergeCell ref="D7:D9"/>
    <mergeCell ref="B49:J49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6" transitionEvaluation="1"/>
  <dimension ref="C1:V38"/>
  <sheetViews>
    <sheetView showGridLines="0" zoomScale="80" zoomScaleNormal="80" zoomScaleSheetLayoutView="100" workbookViewId="0" topLeftCell="A1">
      <selection activeCell="A18" sqref="A18"/>
    </sheetView>
  </sheetViews>
  <sheetFormatPr defaultColWidth="11.5546875" defaultRowHeight="15"/>
  <cols>
    <col min="1" max="1" width="11.5546875" style="5" customWidth="1"/>
    <col min="2" max="2" width="2.3359375" style="5" customWidth="1"/>
    <col min="3" max="3" width="0.671875" style="5" customWidth="1"/>
    <col min="4" max="4" width="48.77734375" style="5" customWidth="1"/>
    <col min="5" max="5" width="6.21484375" style="5" customWidth="1"/>
    <col min="6" max="6" width="1.2265625" style="5" customWidth="1"/>
    <col min="7" max="7" width="14.4453125" style="5" bestFit="1" customWidth="1"/>
    <col min="8" max="9" width="1.2265625" style="5" customWidth="1"/>
    <col min="10" max="10" width="14.4453125" style="5" bestFit="1" customWidth="1"/>
    <col min="11" max="12" width="1.2265625" style="5" customWidth="1"/>
    <col min="13" max="13" width="14.4453125" style="382" bestFit="1" customWidth="1"/>
    <col min="14" max="14" width="1.1171875" style="5" customWidth="1"/>
    <col min="15" max="15" width="1.2265625" style="5" customWidth="1"/>
    <col min="16" max="16" width="14.4453125" style="383" bestFit="1" customWidth="1"/>
    <col min="17" max="17" width="1.2265625" style="5" customWidth="1"/>
    <col min="18" max="18" width="1.77734375" style="5" customWidth="1"/>
    <col min="19" max="16384" width="11.5546875" style="5" customWidth="1"/>
  </cols>
  <sheetData>
    <row r="1" spans="3:17" ht="63" customHeight="1">
      <c r="C1" s="128" t="s">
        <v>0</v>
      </c>
      <c r="D1" s="129"/>
      <c r="E1" s="129"/>
      <c r="F1" s="129"/>
      <c r="G1" s="129"/>
      <c r="H1" s="129"/>
      <c r="I1" s="129"/>
      <c r="J1" s="129"/>
      <c r="K1" s="129"/>
      <c r="L1" s="129"/>
      <c r="M1" s="128"/>
      <c r="N1" s="128"/>
      <c r="O1" s="128"/>
      <c r="P1" s="367"/>
      <c r="Q1" s="128"/>
    </row>
    <row r="2" spans="3:17" ht="25.5" customHeight="1" thickBot="1"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367"/>
      <c r="Q2" s="128"/>
    </row>
    <row r="3" spans="3:17" ht="21.75" customHeight="1">
      <c r="C3" s="517" t="s">
        <v>217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9"/>
    </row>
    <row r="4" spans="3:17" ht="21.75" customHeight="1">
      <c r="C4" s="493" t="s">
        <v>210</v>
      </c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5"/>
    </row>
    <row r="5" spans="3:17" ht="15.75" customHeight="1">
      <c r="C5" s="496" t="s">
        <v>20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1"/>
    </row>
    <row r="6" spans="3:17" ht="2.25" customHeight="1">
      <c r="C6" s="7"/>
      <c r="D6" s="8"/>
      <c r="E6" s="8"/>
      <c r="F6" s="9"/>
      <c r="G6" s="9"/>
      <c r="H6" s="9"/>
      <c r="I6" s="9"/>
      <c r="J6" s="9"/>
      <c r="K6" s="9"/>
      <c r="L6" s="9"/>
      <c r="M6" s="368"/>
      <c r="N6" s="9"/>
      <c r="O6" s="10"/>
      <c r="P6" s="369"/>
      <c r="Q6" s="11"/>
    </row>
    <row r="7" spans="3:17" ht="17.25" customHeight="1">
      <c r="C7" s="475"/>
      <c r="D7" s="370"/>
      <c r="E7" s="522" t="s">
        <v>50</v>
      </c>
      <c r="F7" s="525" t="s">
        <v>218</v>
      </c>
      <c r="G7" s="525"/>
      <c r="H7" s="525"/>
      <c r="I7" s="525"/>
      <c r="J7" s="525"/>
      <c r="K7" s="525"/>
      <c r="L7" s="525" t="s">
        <v>219</v>
      </c>
      <c r="M7" s="525"/>
      <c r="N7" s="525"/>
      <c r="O7" s="525"/>
      <c r="P7" s="525"/>
      <c r="Q7" s="526"/>
    </row>
    <row r="8" spans="3:17" s="130" customFormat="1" ht="17.25" customHeight="1">
      <c r="C8" s="63"/>
      <c r="D8" s="476"/>
      <c r="E8" s="523"/>
      <c r="F8" s="477"/>
      <c r="G8" s="515" t="s">
        <v>209</v>
      </c>
      <c r="H8" s="477"/>
      <c r="I8" s="348"/>
      <c r="J8" s="515" t="s">
        <v>215</v>
      </c>
      <c r="K8" s="477"/>
      <c r="L8" s="348"/>
      <c r="M8" s="515" t="s">
        <v>209</v>
      </c>
      <c r="N8" s="371"/>
      <c r="O8" s="68"/>
      <c r="P8" s="515" t="s">
        <v>215</v>
      </c>
      <c r="Q8" s="189"/>
    </row>
    <row r="9" spans="3:17" s="130" customFormat="1" ht="18" customHeight="1">
      <c r="C9" s="63"/>
      <c r="D9" s="8"/>
      <c r="E9" s="524"/>
      <c r="F9" s="478"/>
      <c r="G9" s="516"/>
      <c r="H9" s="478"/>
      <c r="I9" s="349"/>
      <c r="J9" s="516"/>
      <c r="K9" s="478"/>
      <c r="L9" s="349"/>
      <c r="M9" s="516"/>
      <c r="N9" s="372"/>
      <c r="O9" s="373"/>
      <c r="P9" s="516"/>
      <c r="Q9" s="190"/>
    </row>
    <row r="10" spans="3:17" s="130" customFormat="1" ht="18" customHeight="1">
      <c r="C10" s="63"/>
      <c r="D10" s="8"/>
      <c r="E10" s="201"/>
      <c r="F10" s="64"/>
      <c r="G10" s="64"/>
      <c r="H10" s="64"/>
      <c r="I10" s="350"/>
      <c r="J10" s="64"/>
      <c r="K10" s="64"/>
      <c r="L10" s="350"/>
      <c r="M10" s="64"/>
      <c r="N10" s="374"/>
      <c r="O10" s="375"/>
      <c r="P10" s="376"/>
      <c r="Q10" s="65"/>
    </row>
    <row r="11" spans="3:20" s="102" customFormat="1" ht="18" customHeight="1">
      <c r="C11" s="7"/>
      <c r="D11" s="181" t="s">
        <v>54</v>
      </c>
      <c r="E11" s="202">
        <v>28</v>
      </c>
      <c r="F11" s="64"/>
      <c r="G11" s="51">
        <f>M11-817503</f>
        <v>817489</v>
      </c>
      <c r="H11" s="64"/>
      <c r="I11" s="350"/>
      <c r="J11" s="51">
        <v>757632</v>
      </c>
      <c r="K11" s="64"/>
      <c r="L11" s="350"/>
      <c r="M11" s="51">
        <v>1634992</v>
      </c>
      <c r="N11" s="53"/>
      <c r="O11" s="79"/>
      <c r="P11" s="51">
        <v>1516963</v>
      </c>
      <c r="Q11" s="28"/>
      <c r="T11" s="132"/>
    </row>
    <row r="12" spans="3:17" s="102" customFormat="1" ht="18" customHeight="1">
      <c r="C12" s="7"/>
      <c r="D12" s="181"/>
      <c r="E12" s="202"/>
      <c r="F12" s="55"/>
      <c r="G12" s="51"/>
      <c r="H12" s="55"/>
      <c r="I12" s="79"/>
      <c r="J12" s="51"/>
      <c r="K12" s="55"/>
      <c r="L12" s="79"/>
      <c r="M12" s="51"/>
      <c r="N12" s="53"/>
      <c r="O12" s="79"/>
      <c r="P12" s="51"/>
      <c r="Q12" s="28"/>
    </row>
    <row r="13" spans="3:20" s="102" customFormat="1" ht="18" customHeight="1">
      <c r="C13" s="7"/>
      <c r="D13" s="181" t="s">
        <v>55</v>
      </c>
      <c r="E13" s="202">
        <v>29</v>
      </c>
      <c r="F13" s="55"/>
      <c r="G13" s="51">
        <f>M13--487618</f>
        <v>-427281</v>
      </c>
      <c r="H13" s="55"/>
      <c r="I13" s="79"/>
      <c r="J13" s="51">
        <v>-423962</v>
      </c>
      <c r="K13" s="55"/>
      <c r="L13" s="79"/>
      <c r="M13" s="51">
        <v>-914899</v>
      </c>
      <c r="N13" s="53"/>
      <c r="O13" s="79"/>
      <c r="P13" s="51">
        <v>-841870</v>
      </c>
      <c r="Q13" s="28"/>
      <c r="S13" s="397"/>
      <c r="T13" s="132"/>
    </row>
    <row r="14" spans="3:17" s="102" customFormat="1" ht="18" customHeight="1">
      <c r="C14" s="7"/>
      <c r="D14" s="181"/>
      <c r="E14" s="202"/>
      <c r="F14" s="479"/>
      <c r="G14" s="351"/>
      <c r="H14" s="479"/>
      <c r="I14" s="352"/>
      <c r="J14" s="351"/>
      <c r="K14" s="479"/>
      <c r="L14" s="352"/>
      <c r="M14" s="351"/>
      <c r="N14" s="377"/>
      <c r="O14" s="378"/>
      <c r="P14" s="351"/>
      <c r="Q14" s="28"/>
    </row>
    <row r="15" spans="3:17" s="102" customFormat="1" ht="18" customHeight="1">
      <c r="C15" s="7"/>
      <c r="D15" s="181" t="s">
        <v>56</v>
      </c>
      <c r="E15" s="202"/>
      <c r="F15" s="66"/>
      <c r="G15" s="71">
        <f>G11+G13</f>
        <v>390208</v>
      </c>
      <c r="H15" s="66"/>
      <c r="I15" s="54"/>
      <c r="J15" s="71">
        <f>J11+J13</f>
        <v>333670</v>
      </c>
      <c r="K15" s="66"/>
      <c r="L15" s="54"/>
      <c r="M15" s="71">
        <f>M11+M13</f>
        <v>720093</v>
      </c>
      <c r="N15" s="377"/>
      <c r="O15" s="378"/>
      <c r="P15" s="71">
        <f>P11+P13</f>
        <v>675093</v>
      </c>
      <c r="Q15" s="28"/>
    </row>
    <row r="16" spans="3:17" s="102" customFormat="1" ht="18" customHeight="1">
      <c r="C16" s="7"/>
      <c r="D16" s="52"/>
      <c r="E16" s="202"/>
      <c r="F16" s="66"/>
      <c r="G16" s="51"/>
      <c r="H16" s="66"/>
      <c r="I16" s="54"/>
      <c r="J16" s="51"/>
      <c r="K16" s="66"/>
      <c r="L16" s="54"/>
      <c r="M16" s="51"/>
      <c r="N16" s="377"/>
      <c r="O16" s="378"/>
      <c r="P16" s="51"/>
      <c r="Q16" s="28"/>
    </row>
    <row r="17" spans="3:22" s="132" customFormat="1" ht="18" customHeight="1">
      <c r="C17" s="83"/>
      <c r="D17" s="183" t="s">
        <v>57</v>
      </c>
      <c r="E17" s="202">
        <v>30</v>
      </c>
      <c r="F17" s="66"/>
      <c r="G17" s="51">
        <f>M17--105266</f>
        <v>-125787</v>
      </c>
      <c r="H17" s="66"/>
      <c r="I17" s="54"/>
      <c r="J17" s="51">
        <v>-147629</v>
      </c>
      <c r="K17" s="66"/>
      <c r="L17" s="54"/>
      <c r="M17" s="51">
        <v>-231053</v>
      </c>
      <c r="N17" s="379"/>
      <c r="O17" s="62"/>
      <c r="P17" s="51">
        <v>-311077</v>
      </c>
      <c r="Q17" s="133"/>
      <c r="R17" s="69"/>
      <c r="S17" s="398"/>
      <c r="V17" s="102"/>
    </row>
    <row r="18" spans="3:17" s="102" customFormat="1" ht="18" customHeight="1">
      <c r="C18" s="7"/>
      <c r="D18" s="52"/>
      <c r="E18" s="202"/>
      <c r="F18" s="66"/>
      <c r="G18" s="351"/>
      <c r="H18" s="66"/>
      <c r="I18" s="54"/>
      <c r="J18" s="351"/>
      <c r="K18" s="66"/>
      <c r="L18" s="54"/>
      <c r="M18" s="351"/>
      <c r="N18" s="377"/>
      <c r="O18" s="378"/>
      <c r="P18" s="351"/>
      <c r="Q18" s="28"/>
    </row>
    <row r="19" spans="3:17" s="102" customFormat="1" ht="18" customHeight="1">
      <c r="C19" s="7"/>
      <c r="D19" s="183" t="s">
        <v>24</v>
      </c>
      <c r="E19" s="202"/>
      <c r="F19" s="66"/>
      <c r="G19" s="71">
        <f>G15+G17</f>
        <v>264421</v>
      </c>
      <c r="H19" s="66"/>
      <c r="I19" s="54"/>
      <c r="J19" s="71">
        <f>J15+J17</f>
        <v>186041</v>
      </c>
      <c r="K19" s="66"/>
      <c r="L19" s="54"/>
      <c r="M19" s="71">
        <f>M15+M17</f>
        <v>489040</v>
      </c>
      <c r="N19" s="78"/>
      <c r="O19" s="79"/>
      <c r="P19" s="71">
        <f>P15+P17</f>
        <v>364016</v>
      </c>
      <c r="Q19" s="28"/>
    </row>
    <row r="20" spans="3:22" s="132" customFormat="1" ht="18" customHeight="1">
      <c r="C20" s="83"/>
      <c r="D20" s="183"/>
      <c r="E20" s="202"/>
      <c r="F20" s="66"/>
      <c r="G20" s="51"/>
      <c r="H20" s="66"/>
      <c r="I20" s="54"/>
      <c r="J20" s="51"/>
      <c r="K20" s="66"/>
      <c r="L20" s="54"/>
      <c r="M20" s="51"/>
      <c r="N20" s="379"/>
      <c r="O20" s="62"/>
      <c r="P20" s="51"/>
      <c r="Q20" s="133"/>
      <c r="R20" s="69"/>
      <c r="V20" s="102"/>
    </row>
    <row r="21" spans="3:22" s="130" customFormat="1" ht="18" customHeight="1">
      <c r="C21" s="63"/>
      <c r="D21" s="181" t="s">
        <v>58</v>
      </c>
      <c r="E21" s="202">
        <v>31</v>
      </c>
      <c r="F21" s="66"/>
      <c r="G21" s="51">
        <f>M21-109687</f>
        <v>-108311</v>
      </c>
      <c r="H21" s="66"/>
      <c r="I21" s="54"/>
      <c r="J21" s="51">
        <v>-351781</v>
      </c>
      <c r="K21" s="66"/>
      <c r="L21" s="54"/>
      <c r="M21" s="51">
        <v>1376</v>
      </c>
      <c r="N21" s="379"/>
      <c r="O21" s="380"/>
      <c r="P21" s="51">
        <v>-357354</v>
      </c>
      <c r="Q21" s="133"/>
      <c r="R21" s="68"/>
      <c r="T21" s="132"/>
      <c r="V21" s="102"/>
    </row>
    <row r="22" spans="3:22" s="130" customFormat="1" ht="18" customHeight="1" hidden="1">
      <c r="C22" s="63"/>
      <c r="D22" s="181"/>
      <c r="E22" s="202"/>
      <c r="F22" s="66"/>
      <c r="G22" s="51"/>
      <c r="H22" s="66"/>
      <c r="I22" s="54"/>
      <c r="J22" s="51"/>
      <c r="K22" s="66"/>
      <c r="L22" s="54"/>
      <c r="M22" s="51"/>
      <c r="N22" s="379"/>
      <c r="O22" s="380"/>
      <c r="P22" s="51"/>
      <c r="Q22" s="133"/>
      <c r="R22" s="68"/>
      <c r="V22" s="102"/>
    </row>
    <row r="23" spans="3:22" s="130" customFormat="1" ht="18" customHeight="1" hidden="1">
      <c r="C23" s="63"/>
      <c r="D23" s="181" t="s">
        <v>220</v>
      </c>
      <c r="E23" s="202"/>
      <c r="F23" s="66"/>
      <c r="G23" s="71">
        <f>SUM(G19:G22)</f>
        <v>156110</v>
      </c>
      <c r="H23" s="66"/>
      <c r="I23" s="54"/>
      <c r="J23" s="71">
        <f>SUM(J19:J22)</f>
        <v>-165740</v>
      </c>
      <c r="K23" s="66"/>
      <c r="L23" s="54"/>
      <c r="M23" s="71">
        <f>SUM(M19:M22)</f>
        <v>490416</v>
      </c>
      <c r="N23" s="480"/>
      <c r="O23" s="481"/>
      <c r="P23" s="71">
        <f>SUM(P19:P22)</f>
        <v>6662</v>
      </c>
      <c r="Q23" s="133"/>
      <c r="R23" s="68"/>
      <c r="V23" s="102"/>
    </row>
    <row r="24" spans="3:22" s="130" customFormat="1" ht="9.75" customHeight="1" hidden="1">
      <c r="C24" s="63"/>
      <c r="D24" s="181"/>
      <c r="E24" s="202"/>
      <c r="F24" s="66"/>
      <c r="G24" s="71"/>
      <c r="H24" s="66"/>
      <c r="I24" s="54"/>
      <c r="J24" s="71"/>
      <c r="K24" s="66"/>
      <c r="L24" s="54"/>
      <c r="M24" s="71"/>
      <c r="N24" s="480"/>
      <c r="O24" s="481"/>
      <c r="P24" s="71"/>
      <c r="Q24" s="133"/>
      <c r="R24" s="68"/>
      <c r="V24" s="102"/>
    </row>
    <row r="25" spans="3:22" s="130" customFormat="1" ht="18" customHeight="1" hidden="1">
      <c r="C25" s="63"/>
      <c r="D25" s="52" t="s">
        <v>221</v>
      </c>
      <c r="E25" s="202"/>
      <c r="F25" s="66"/>
      <c r="G25" s="51">
        <v>0</v>
      </c>
      <c r="H25" s="66"/>
      <c r="I25" s="54"/>
      <c r="J25" s="51">
        <v>0</v>
      </c>
      <c r="K25" s="66"/>
      <c r="L25" s="54"/>
      <c r="M25" s="51">
        <v>0</v>
      </c>
      <c r="N25" s="480"/>
      <c r="O25" s="481"/>
      <c r="P25" s="51">
        <v>0</v>
      </c>
      <c r="Q25" s="133"/>
      <c r="R25" s="68"/>
      <c r="V25" s="102"/>
    </row>
    <row r="26" spans="3:22" s="130" customFormat="1" ht="18" customHeight="1">
      <c r="C26" s="63"/>
      <c r="D26" s="52"/>
      <c r="E26" s="202"/>
      <c r="F26" s="182"/>
      <c r="G26" s="351"/>
      <c r="H26" s="182"/>
      <c r="I26" s="353"/>
      <c r="J26" s="351"/>
      <c r="K26" s="182"/>
      <c r="L26" s="353"/>
      <c r="M26" s="351"/>
      <c r="N26" s="379"/>
      <c r="O26" s="380"/>
      <c r="P26" s="351"/>
      <c r="Q26" s="133"/>
      <c r="R26" s="68"/>
      <c r="V26" s="102"/>
    </row>
    <row r="27" spans="3:22" s="132" customFormat="1" ht="18" customHeight="1">
      <c r="C27" s="83"/>
      <c r="D27" s="181" t="s">
        <v>25</v>
      </c>
      <c r="E27" s="202"/>
      <c r="F27" s="182"/>
      <c r="G27" s="71">
        <f>G25+G23</f>
        <v>156110</v>
      </c>
      <c r="H27" s="182"/>
      <c r="I27" s="353"/>
      <c r="J27" s="71">
        <f>J25+J23</f>
        <v>-165740</v>
      </c>
      <c r="K27" s="182"/>
      <c r="L27" s="353"/>
      <c r="M27" s="71">
        <f>M25+M23</f>
        <v>490416</v>
      </c>
      <c r="N27" s="379"/>
      <c r="O27" s="62"/>
      <c r="P27" s="71">
        <f>P25+P23</f>
        <v>6662</v>
      </c>
      <c r="Q27" s="133"/>
      <c r="R27" s="69"/>
      <c r="V27" s="102"/>
    </row>
    <row r="28" spans="3:22" s="132" customFormat="1" ht="9.75" customHeight="1">
      <c r="C28" s="83"/>
      <c r="D28" s="183"/>
      <c r="E28" s="202"/>
      <c r="F28" s="66"/>
      <c r="G28" s="71"/>
      <c r="H28" s="66"/>
      <c r="I28" s="54"/>
      <c r="J28" s="71"/>
      <c r="K28" s="66"/>
      <c r="L28" s="54"/>
      <c r="M28" s="71"/>
      <c r="N28" s="381"/>
      <c r="O28" s="62"/>
      <c r="P28" s="71"/>
      <c r="Q28" s="133"/>
      <c r="R28" s="69"/>
      <c r="V28" s="102"/>
    </row>
    <row r="29" spans="3:22" s="132" customFormat="1" ht="18" customHeight="1">
      <c r="C29" s="83"/>
      <c r="D29" s="188" t="s">
        <v>59</v>
      </c>
      <c r="E29" s="202">
        <v>32</v>
      </c>
      <c r="F29" s="66"/>
      <c r="G29" s="51">
        <f>M29--105836</f>
        <v>-68843</v>
      </c>
      <c r="H29" s="66"/>
      <c r="I29" s="54"/>
      <c r="J29" s="51">
        <v>-26194</v>
      </c>
      <c r="K29" s="66"/>
      <c r="L29" s="54"/>
      <c r="M29" s="51">
        <v>-174679</v>
      </c>
      <c r="N29" s="381"/>
      <c r="O29" s="62"/>
      <c r="P29" s="51">
        <v>-78616</v>
      </c>
      <c r="Q29" s="133"/>
      <c r="R29" s="69"/>
      <c r="V29" s="102"/>
    </row>
    <row r="30" spans="3:22" s="132" customFormat="1" ht="18" customHeight="1">
      <c r="C30" s="83"/>
      <c r="D30" s="188"/>
      <c r="E30" s="202"/>
      <c r="F30" s="66"/>
      <c r="G30" s="351"/>
      <c r="H30" s="66"/>
      <c r="I30" s="54"/>
      <c r="J30" s="351"/>
      <c r="K30" s="66"/>
      <c r="L30" s="54"/>
      <c r="M30" s="351"/>
      <c r="N30" s="381"/>
      <c r="O30" s="62"/>
      <c r="P30" s="351"/>
      <c r="Q30" s="133"/>
      <c r="R30" s="69"/>
      <c r="V30" s="102"/>
    </row>
    <row r="31" spans="3:22" s="132" customFormat="1" ht="18" customHeight="1">
      <c r="C31" s="83"/>
      <c r="D31" s="183" t="s">
        <v>222</v>
      </c>
      <c r="E31" s="202"/>
      <c r="F31" s="66"/>
      <c r="G31" s="71">
        <f>G27+G29</f>
        <v>87267</v>
      </c>
      <c r="H31" s="66"/>
      <c r="I31" s="54"/>
      <c r="J31" s="71">
        <f>J27+J29</f>
        <v>-191934</v>
      </c>
      <c r="K31" s="66"/>
      <c r="L31" s="54"/>
      <c r="M31" s="71">
        <f>M27+M29</f>
        <v>315737</v>
      </c>
      <c r="N31" s="381"/>
      <c r="O31" s="62"/>
      <c r="P31" s="71">
        <f>P27+P29</f>
        <v>-71954</v>
      </c>
      <c r="Q31" s="133"/>
      <c r="R31" s="69"/>
      <c r="V31" s="102"/>
    </row>
    <row r="32" spans="3:22" s="132" customFormat="1" ht="9.75" customHeight="1">
      <c r="C32" s="83"/>
      <c r="D32" s="188"/>
      <c r="E32" s="202"/>
      <c r="F32" s="66"/>
      <c r="G32" s="51"/>
      <c r="H32" s="66"/>
      <c r="I32" s="54"/>
      <c r="J32" s="51"/>
      <c r="K32" s="66"/>
      <c r="L32" s="54"/>
      <c r="M32" s="51"/>
      <c r="N32" s="381"/>
      <c r="O32" s="62"/>
      <c r="P32" s="51"/>
      <c r="Q32" s="133"/>
      <c r="R32" s="69"/>
      <c r="V32" s="102"/>
    </row>
    <row r="33" spans="3:17" ht="17.25" customHeight="1">
      <c r="C33" s="192"/>
      <c r="D33" s="509" t="s">
        <v>203</v>
      </c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177"/>
    </row>
    <row r="34" spans="3:17" ht="3.75" customHeight="1" thickBot="1">
      <c r="C34" s="94"/>
      <c r="D34" s="95"/>
      <c r="E34" s="193"/>
      <c r="F34" s="193"/>
      <c r="G34" s="193"/>
      <c r="H34" s="193"/>
      <c r="I34" s="193"/>
      <c r="J34" s="193"/>
      <c r="K34" s="193"/>
      <c r="L34" s="193"/>
      <c r="M34" s="97"/>
      <c r="N34" s="97"/>
      <c r="O34" s="97"/>
      <c r="P34" s="98"/>
      <c r="Q34" s="99"/>
    </row>
    <row r="35" spans="5:12" ht="15.75" customHeight="1">
      <c r="E35" s="191"/>
      <c r="F35" s="191"/>
      <c r="G35" s="191"/>
      <c r="H35" s="191"/>
      <c r="I35" s="191"/>
      <c r="J35" s="191"/>
      <c r="K35" s="191"/>
      <c r="L35" s="191"/>
    </row>
    <row r="36" ht="15">
      <c r="E36" s="175"/>
    </row>
    <row r="38" ht="15">
      <c r="P38" s="482"/>
    </row>
  </sheetData>
  <sheetProtection/>
  <mergeCells count="11">
    <mergeCell ref="J8:J9"/>
    <mergeCell ref="M8:M9"/>
    <mergeCell ref="P8:P9"/>
    <mergeCell ref="D33:P33"/>
    <mergeCell ref="C3:Q3"/>
    <mergeCell ref="C4:Q4"/>
    <mergeCell ref="C5:Q5"/>
    <mergeCell ref="E7:E9"/>
    <mergeCell ref="F7:K7"/>
    <mergeCell ref="L7:Q7"/>
    <mergeCell ref="G8:G9"/>
  </mergeCells>
  <printOptions horizontalCentered="1"/>
  <pageMargins left="0.5905511811023623" right="0.31496062992125984" top="0.7874015748031497" bottom="0.1968503937007874" header="0.11811023622047245" footer="0.31496062992125984"/>
  <pageSetup horizontalDpi="600" verticalDpi="600" orientation="portrait" pageOrder="overThenDown" paperSize="9" scale="62" r:id="rId2"/>
  <headerFooter alignWithMargins="0"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 transitionEvaluation="1"/>
  <dimension ref="B1:Q29"/>
  <sheetViews>
    <sheetView showGridLines="0" zoomScale="80" zoomScaleNormal="80" zoomScaleSheetLayoutView="100" workbookViewId="0" topLeftCell="A1">
      <selection activeCell="C21" sqref="C21"/>
    </sheetView>
  </sheetViews>
  <sheetFormatPr defaultColWidth="11.5546875" defaultRowHeight="15"/>
  <cols>
    <col min="1" max="1" width="11.5546875" style="6" customWidth="1"/>
    <col min="2" max="2" width="0.671875" style="6" customWidth="1"/>
    <col min="3" max="3" width="58.10546875" style="6" customWidth="1"/>
    <col min="4" max="4" width="6.21484375" style="6" customWidth="1"/>
    <col min="5" max="5" width="1.2265625" style="6" customWidth="1"/>
    <col min="6" max="6" width="14.4453125" style="6" bestFit="1" customWidth="1"/>
    <col min="7" max="8" width="1.2265625" style="6" customWidth="1"/>
    <col min="9" max="9" width="14.4453125" style="6" bestFit="1" customWidth="1"/>
    <col min="10" max="11" width="1.2265625" style="6" customWidth="1"/>
    <col min="12" max="12" width="14.4453125" style="395" bestFit="1" customWidth="1"/>
    <col min="13" max="13" width="1.1171875" style="6" customWidth="1"/>
    <col min="14" max="14" width="1.2265625" style="6" customWidth="1"/>
    <col min="15" max="15" width="14.4453125" style="396" bestFit="1" customWidth="1"/>
    <col min="16" max="16" width="1.2265625" style="6" customWidth="1"/>
    <col min="17" max="17" width="1.77734375" style="6" customWidth="1"/>
    <col min="18" max="18" width="11.5546875" style="6" customWidth="1"/>
    <col min="19" max="19" width="12.3359375" style="6" bestFit="1" customWidth="1"/>
    <col min="20" max="16384" width="11.5546875" style="6" customWidth="1"/>
  </cols>
  <sheetData>
    <row r="1" spans="2:16" ht="63" customHeight="1">
      <c r="B1" s="52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52"/>
      <c r="M1" s="52"/>
      <c r="N1" s="52"/>
      <c r="O1" s="384"/>
      <c r="P1" s="52"/>
    </row>
    <row r="2" spans="2:16" ht="25.5" customHeight="1" thickBot="1">
      <c r="B2" s="52"/>
      <c r="C2" s="134"/>
      <c r="D2" s="134"/>
      <c r="E2" s="134"/>
      <c r="F2" s="134"/>
      <c r="G2" s="134"/>
      <c r="H2" s="134"/>
      <c r="I2" s="134"/>
      <c r="J2" s="134"/>
      <c r="K2" s="134"/>
      <c r="L2" s="52"/>
      <c r="M2" s="52"/>
      <c r="N2" s="52"/>
      <c r="O2" s="384"/>
      <c r="P2" s="52"/>
    </row>
    <row r="3" spans="2:16" ht="24" customHeight="1">
      <c r="B3" s="527" t="s">
        <v>223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9"/>
    </row>
    <row r="4" spans="2:16" ht="21" customHeight="1">
      <c r="B4" s="530" t="s">
        <v>211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2"/>
    </row>
    <row r="5" spans="2:16" ht="20.25" customHeight="1">
      <c r="B5" s="533" t="s">
        <v>20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5"/>
    </row>
    <row r="6" spans="2:16" ht="4.5" customHeight="1">
      <c r="B6" s="354"/>
      <c r="C6" s="9"/>
      <c r="D6" s="8"/>
      <c r="E6" s="9"/>
      <c r="F6" s="9"/>
      <c r="G6" s="9"/>
      <c r="H6" s="9"/>
      <c r="I6" s="9"/>
      <c r="J6" s="9"/>
      <c r="K6" s="9"/>
      <c r="L6" s="368"/>
      <c r="M6" s="9"/>
      <c r="N6" s="10"/>
      <c r="O6" s="369"/>
      <c r="P6" s="11"/>
    </row>
    <row r="7" spans="2:16" ht="17.25" customHeight="1">
      <c r="B7" s="7"/>
      <c r="C7" s="8"/>
      <c r="D7" s="483"/>
      <c r="E7" s="525" t="s">
        <v>218</v>
      </c>
      <c r="F7" s="525"/>
      <c r="G7" s="525"/>
      <c r="H7" s="525"/>
      <c r="I7" s="525"/>
      <c r="J7" s="525"/>
      <c r="K7" s="525" t="s">
        <v>219</v>
      </c>
      <c r="L7" s="525"/>
      <c r="M7" s="525"/>
      <c r="N7" s="525"/>
      <c r="O7" s="525"/>
      <c r="P7" s="526"/>
    </row>
    <row r="8" spans="2:16" s="12" customFormat="1" ht="17.25" customHeight="1">
      <c r="B8" s="63"/>
      <c r="C8" s="8"/>
      <c r="D8" s="506" t="s">
        <v>50</v>
      </c>
      <c r="E8" s="484"/>
      <c r="F8" s="515" t="s">
        <v>209</v>
      </c>
      <c r="G8" s="484"/>
      <c r="H8" s="385"/>
      <c r="I8" s="515" t="s">
        <v>215</v>
      </c>
      <c r="J8" s="484"/>
      <c r="K8" s="385"/>
      <c r="L8" s="515" t="s">
        <v>209</v>
      </c>
      <c r="M8" s="386"/>
      <c r="N8" s="385"/>
      <c r="O8" s="515" t="s">
        <v>215</v>
      </c>
      <c r="P8" s="194"/>
    </row>
    <row r="9" spans="2:16" s="12" customFormat="1" ht="15.75" customHeight="1">
      <c r="B9" s="63"/>
      <c r="C9" s="8"/>
      <c r="D9" s="507"/>
      <c r="E9" s="485"/>
      <c r="F9" s="516"/>
      <c r="G9" s="485"/>
      <c r="H9" s="387"/>
      <c r="I9" s="516"/>
      <c r="J9" s="485"/>
      <c r="K9" s="387"/>
      <c r="L9" s="516"/>
      <c r="M9" s="388"/>
      <c r="N9" s="387"/>
      <c r="O9" s="516"/>
      <c r="P9" s="195"/>
    </row>
    <row r="10" spans="2:16" ht="15.75" customHeight="1">
      <c r="B10" s="7"/>
      <c r="C10" s="47"/>
      <c r="D10" s="204"/>
      <c r="E10" s="55"/>
      <c r="F10" s="55"/>
      <c r="G10" s="55"/>
      <c r="H10" s="79"/>
      <c r="I10" s="55"/>
      <c r="J10" s="55"/>
      <c r="K10" s="79"/>
      <c r="L10" s="389"/>
      <c r="M10" s="53"/>
      <c r="N10" s="79"/>
      <c r="O10" s="389"/>
      <c r="P10" s="28"/>
    </row>
    <row r="11" spans="2:16" ht="21.75" customHeight="1">
      <c r="B11" s="7"/>
      <c r="C11" s="47" t="s">
        <v>224</v>
      </c>
      <c r="D11" s="204"/>
      <c r="E11" s="55"/>
      <c r="F11" s="135">
        <f>RESULTADO!G31</f>
        <v>87267</v>
      </c>
      <c r="G11" s="55"/>
      <c r="H11" s="79"/>
      <c r="I11" s="135">
        <f>RESULTADO!J31</f>
        <v>-191934</v>
      </c>
      <c r="J11" s="55"/>
      <c r="K11" s="79"/>
      <c r="L11" s="135">
        <f>RESULTADO!M31</f>
        <v>315737</v>
      </c>
      <c r="M11" s="53"/>
      <c r="N11" s="79"/>
      <c r="O11" s="135">
        <f>RESULTADO!P31</f>
        <v>-71954</v>
      </c>
      <c r="P11" s="28"/>
    </row>
    <row r="12" spans="2:16" ht="17.25" customHeight="1">
      <c r="B12" s="7"/>
      <c r="C12" s="47"/>
      <c r="D12" s="202"/>
      <c r="E12" s="66"/>
      <c r="F12" s="131"/>
      <c r="G12" s="66"/>
      <c r="H12" s="54"/>
      <c r="I12" s="131"/>
      <c r="J12" s="66"/>
      <c r="K12" s="54"/>
      <c r="L12" s="131"/>
      <c r="M12" s="377"/>
      <c r="N12" s="378"/>
      <c r="O12" s="131"/>
      <c r="P12" s="28"/>
    </row>
    <row r="13" spans="2:16" ht="19.5" customHeight="1">
      <c r="B13" s="7"/>
      <c r="C13" s="56" t="s">
        <v>134</v>
      </c>
      <c r="D13" s="202"/>
      <c r="E13" s="66"/>
      <c r="F13" s="131"/>
      <c r="G13" s="66"/>
      <c r="H13" s="54"/>
      <c r="I13" s="131"/>
      <c r="J13" s="66"/>
      <c r="K13" s="54"/>
      <c r="L13" s="131"/>
      <c r="M13" s="131"/>
      <c r="N13" s="390"/>
      <c r="O13" s="131"/>
      <c r="P13" s="28"/>
    </row>
    <row r="14" spans="2:16" ht="7.5" customHeight="1">
      <c r="B14" s="7"/>
      <c r="C14" s="47"/>
      <c r="D14" s="202"/>
      <c r="E14" s="66"/>
      <c r="F14" s="131"/>
      <c r="G14" s="66"/>
      <c r="H14" s="54"/>
      <c r="I14" s="131"/>
      <c r="J14" s="66"/>
      <c r="K14" s="54"/>
      <c r="L14" s="131"/>
      <c r="M14" s="131"/>
      <c r="N14" s="390"/>
      <c r="O14" s="131"/>
      <c r="P14" s="28"/>
    </row>
    <row r="15" spans="2:16" ht="15" customHeight="1">
      <c r="B15" s="7"/>
      <c r="C15" s="56" t="s">
        <v>143</v>
      </c>
      <c r="D15" s="202">
        <v>21</v>
      </c>
      <c r="E15" s="66"/>
      <c r="F15" s="135">
        <v>0</v>
      </c>
      <c r="G15" s="66"/>
      <c r="H15" s="54"/>
      <c r="I15" s="20">
        <v>0</v>
      </c>
      <c r="J15" s="66"/>
      <c r="K15" s="54"/>
      <c r="L15" s="135"/>
      <c r="M15" s="131"/>
      <c r="N15" s="390"/>
      <c r="O15" s="20">
        <v>19393</v>
      </c>
      <c r="P15" s="28"/>
    </row>
    <row r="16" spans="2:16" ht="6" customHeight="1">
      <c r="B16" s="7"/>
      <c r="C16" s="56"/>
      <c r="D16" s="202"/>
      <c r="E16" s="66"/>
      <c r="F16" s="135"/>
      <c r="G16" s="66"/>
      <c r="H16" s="54"/>
      <c r="I16" s="135"/>
      <c r="J16" s="66"/>
      <c r="K16" s="54"/>
      <c r="L16" s="135"/>
      <c r="M16" s="131"/>
      <c r="N16" s="390"/>
      <c r="O16" s="135"/>
      <c r="P16" s="28"/>
    </row>
    <row r="17" spans="2:16" ht="15" customHeight="1" hidden="1">
      <c r="B17" s="7"/>
      <c r="C17" s="56" t="s">
        <v>60</v>
      </c>
      <c r="D17" s="202"/>
      <c r="E17" s="66"/>
      <c r="F17" s="135">
        <v>0</v>
      </c>
      <c r="G17" s="66"/>
      <c r="H17" s="54"/>
      <c r="I17" s="135">
        <v>0</v>
      </c>
      <c r="J17" s="66"/>
      <c r="K17" s="54"/>
      <c r="L17" s="135">
        <v>0</v>
      </c>
      <c r="M17" s="131"/>
      <c r="N17" s="390"/>
      <c r="O17" s="135">
        <v>0</v>
      </c>
      <c r="P17" s="28"/>
    </row>
    <row r="18" spans="2:16" ht="7.5" customHeight="1">
      <c r="B18" s="7"/>
      <c r="C18" s="56"/>
      <c r="D18" s="202"/>
      <c r="E18" s="66"/>
      <c r="F18" s="135"/>
      <c r="G18" s="66"/>
      <c r="H18" s="54"/>
      <c r="I18" s="135"/>
      <c r="J18" s="66"/>
      <c r="K18" s="54"/>
      <c r="L18" s="135"/>
      <c r="M18" s="131"/>
      <c r="N18" s="390"/>
      <c r="O18" s="135"/>
      <c r="P18" s="28"/>
    </row>
    <row r="19" spans="2:16" s="136" customFormat="1" ht="26.25" customHeight="1">
      <c r="B19" s="83"/>
      <c r="C19" s="56"/>
      <c r="D19" s="207"/>
      <c r="E19" s="479"/>
      <c r="F19" s="196">
        <f>SUM(F15:F18)</f>
        <v>0</v>
      </c>
      <c r="G19" s="479"/>
      <c r="H19" s="352"/>
      <c r="I19" s="196">
        <f>SUM(I15:I18)</f>
        <v>0</v>
      </c>
      <c r="J19" s="479"/>
      <c r="K19" s="352"/>
      <c r="L19" s="196">
        <f>SUM(L15:L18)</f>
        <v>0</v>
      </c>
      <c r="M19" s="391"/>
      <c r="N19" s="392"/>
      <c r="O19" s="196">
        <f>SUM(O15:O18)</f>
        <v>19393</v>
      </c>
      <c r="P19" s="67"/>
    </row>
    <row r="20" spans="2:16" s="136" customFormat="1" ht="10.5" customHeight="1">
      <c r="B20" s="83"/>
      <c r="C20" s="355"/>
      <c r="D20" s="207"/>
      <c r="E20" s="479"/>
      <c r="F20" s="356"/>
      <c r="G20" s="479"/>
      <c r="H20" s="352"/>
      <c r="I20" s="356"/>
      <c r="J20" s="479"/>
      <c r="K20" s="352"/>
      <c r="L20" s="356"/>
      <c r="M20" s="356"/>
      <c r="N20" s="393"/>
      <c r="O20" s="356"/>
      <c r="P20" s="67"/>
    </row>
    <row r="21" spans="2:16" ht="24" customHeight="1">
      <c r="B21" s="7"/>
      <c r="C21" s="157" t="s">
        <v>201</v>
      </c>
      <c r="D21" s="202"/>
      <c r="E21" s="66"/>
      <c r="F21" s="197">
        <f>SUM(F19,F11)</f>
        <v>87267</v>
      </c>
      <c r="G21" s="66"/>
      <c r="H21" s="54"/>
      <c r="I21" s="197">
        <f>SUM(I19,I11)</f>
        <v>-191934</v>
      </c>
      <c r="J21" s="66"/>
      <c r="K21" s="54"/>
      <c r="L21" s="197">
        <f>SUM(L19,L11)</f>
        <v>315737</v>
      </c>
      <c r="M21" s="377"/>
      <c r="N21" s="378"/>
      <c r="O21" s="197">
        <f>SUM(O19,O11)</f>
        <v>-52561</v>
      </c>
      <c r="P21" s="28"/>
    </row>
    <row r="22" spans="2:17" s="142" customFormat="1" ht="15.75" customHeight="1">
      <c r="B22" s="137"/>
      <c r="C22" s="138"/>
      <c r="D22" s="208"/>
      <c r="E22" s="486"/>
      <c r="F22" s="486"/>
      <c r="G22" s="486"/>
      <c r="H22" s="139"/>
      <c r="I22" s="486"/>
      <c r="J22" s="486"/>
      <c r="K22" s="139"/>
      <c r="L22" s="394"/>
      <c r="M22" s="138"/>
      <c r="N22" s="139"/>
      <c r="O22" s="394"/>
      <c r="P22" s="140"/>
      <c r="Q22" s="141"/>
    </row>
    <row r="23" spans="2:16" ht="5.25" customHeight="1">
      <c r="B23" s="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2:16" ht="17.25" customHeight="1">
      <c r="B24" s="512" t="s">
        <v>203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4"/>
    </row>
    <row r="25" spans="2:16" ht="3.75" customHeight="1" thickBot="1">
      <c r="B25" s="123"/>
      <c r="C25" s="124"/>
      <c r="D25" s="125"/>
      <c r="E25" s="125"/>
      <c r="F25" s="125"/>
      <c r="G25" s="125"/>
      <c r="H25" s="125"/>
      <c r="I25" s="125"/>
      <c r="J25" s="125"/>
      <c r="K25" s="125"/>
      <c r="L25" s="124"/>
      <c r="M25" s="124"/>
      <c r="N25" s="124"/>
      <c r="O25" s="126"/>
      <c r="P25" s="127"/>
    </row>
    <row r="26" spans="2:3" ht="15">
      <c r="B26" s="296" t="s">
        <v>125</v>
      </c>
      <c r="C26" s="296"/>
    </row>
    <row r="27" spans="3:11" ht="15">
      <c r="C27" s="5"/>
      <c r="D27" s="5"/>
      <c r="E27" s="5"/>
      <c r="F27" s="5"/>
      <c r="G27" s="5"/>
      <c r="H27" s="5"/>
      <c r="I27" s="5"/>
      <c r="J27" s="5"/>
      <c r="K27" s="5"/>
    </row>
    <row r="28" spans="3:11" ht="15">
      <c r="C28" s="5"/>
      <c r="D28" s="5"/>
      <c r="E28" s="5"/>
      <c r="F28" s="5"/>
      <c r="G28" s="5"/>
      <c r="H28" s="5"/>
      <c r="I28" s="5"/>
      <c r="J28" s="5"/>
      <c r="K28" s="5"/>
    </row>
    <row r="29" ht="15">
      <c r="C29" s="5"/>
    </row>
  </sheetData>
  <sheetProtection/>
  <mergeCells count="11">
    <mergeCell ref="I8:I9"/>
    <mergeCell ref="L8:L9"/>
    <mergeCell ref="O8:O9"/>
    <mergeCell ref="B24:P24"/>
    <mergeCell ref="B3:P3"/>
    <mergeCell ref="B4:P4"/>
    <mergeCell ref="B5:P5"/>
    <mergeCell ref="E7:J7"/>
    <mergeCell ref="K7:P7"/>
    <mergeCell ref="D8:D9"/>
    <mergeCell ref="F8:F9"/>
  </mergeCells>
  <printOptions horizontalCentered="1"/>
  <pageMargins left="0.5905511811023623" right="0.31496062992125984" top="1.1811023622047245" bottom="0.1968503937007874" header="0.11811023622047245" footer="0.31496062992125984"/>
  <pageSetup horizontalDpi="600" verticalDpi="600" orientation="portrait" pageOrder="overThenDown" paperSize="9" scale="60" r:id="rId2"/>
  <headerFooter alignWithMargins="0">
    <oddFooter>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 transitionEvaluation="1"/>
  <dimension ref="A1:BG40"/>
  <sheetViews>
    <sheetView showGridLines="0" zoomScale="80" zoomScaleNormal="80" zoomScaleSheetLayoutView="95" workbookViewId="0" topLeftCell="A1">
      <selection activeCell="N10" sqref="N10"/>
    </sheetView>
  </sheetViews>
  <sheetFormatPr defaultColWidth="9.77734375" defaultRowHeight="15"/>
  <cols>
    <col min="1" max="1" width="1.99609375" style="15" customWidth="1"/>
    <col min="2" max="2" width="0.55078125" style="152" customWidth="1"/>
    <col min="3" max="3" width="47.4453125" style="15" customWidth="1"/>
    <col min="4" max="4" width="15.4453125" style="15" customWidth="1"/>
    <col min="5" max="5" width="12.4453125" style="15" hidden="1" customWidth="1"/>
    <col min="6" max="6" width="11.5546875" style="15" hidden="1" customWidth="1"/>
    <col min="7" max="7" width="15.88671875" style="15" bestFit="1" customWidth="1"/>
    <col min="8" max="8" width="17.6640625" style="15" bestFit="1" customWidth="1"/>
    <col min="9" max="9" width="13.21484375" style="15" hidden="1" customWidth="1"/>
    <col min="10" max="10" width="15.4453125" style="15" customWidth="1"/>
    <col min="11" max="11" width="9.77734375" style="15" customWidth="1"/>
    <col min="12" max="12" width="1.2265625" style="15" customWidth="1"/>
    <col min="13" max="13" width="11.5546875" style="15" customWidth="1"/>
    <col min="14" max="14" width="9.77734375" style="15" customWidth="1"/>
    <col min="15" max="15" width="17.5546875" style="15" bestFit="1" customWidth="1"/>
    <col min="16" max="16" width="10.4453125" style="15" bestFit="1" customWidth="1"/>
    <col min="17" max="247" width="9.77734375" style="15" customWidth="1"/>
    <col min="248" max="16384" width="9.77734375" style="15" customWidth="1"/>
  </cols>
  <sheetData>
    <row r="1" spans="1:9" s="6" customFormat="1" ht="72.75" customHeight="1">
      <c r="A1" s="66"/>
      <c r="C1" s="13" t="s">
        <v>0</v>
      </c>
      <c r="D1" s="14" t="s">
        <v>0</v>
      </c>
      <c r="E1" s="14"/>
      <c r="F1" s="14"/>
      <c r="G1" s="14"/>
      <c r="H1" s="14"/>
      <c r="I1" s="14"/>
    </row>
    <row r="2" spans="1:9" s="6" customFormat="1" ht="25.5" customHeight="1" thickBot="1">
      <c r="A2" s="66"/>
      <c r="C2" s="13"/>
      <c r="D2" s="14"/>
      <c r="E2" s="14"/>
      <c r="F2" s="14"/>
      <c r="G2" s="14"/>
      <c r="H2" s="14"/>
      <c r="I2" s="14"/>
    </row>
    <row r="3" spans="1:10" ht="20.25" customHeight="1">
      <c r="A3" s="173"/>
      <c r="B3" s="536" t="s">
        <v>141</v>
      </c>
      <c r="C3" s="537"/>
      <c r="D3" s="537"/>
      <c r="E3" s="537"/>
      <c r="F3" s="537"/>
      <c r="G3" s="537"/>
      <c r="H3" s="537"/>
      <c r="I3" s="537"/>
      <c r="J3" s="538"/>
    </row>
    <row r="4" spans="1:10" ht="19.5" customHeight="1">
      <c r="A4" s="173"/>
      <c r="B4" s="539" t="s">
        <v>212</v>
      </c>
      <c r="C4" s="540"/>
      <c r="D4" s="540"/>
      <c r="E4" s="540"/>
      <c r="F4" s="540"/>
      <c r="G4" s="540"/>
      <c r="H4" s="540"/>
      <c r="I4" s="540"/>
      <c r="J4" s="541"/>
    </row>
    <row r="5" spans="1:15" s="16" customFormat="1" ht="19.5" customHeight="1">
      <c r="A5" s="174"/>
      <c r="B5" s="542" t="s">
        <v>12</v>
      </c>
      <c r="C5" s="543"/>
      <c r="D5" s="543"/>
      <c r="E5" s="543"/>
      <c r="F5" s="543"/>
      <c r="G5" s="543"/>
      <c r="H5" s="543"/>
      <c r="I5" s="543"/>
      <c r="J5" s="544"/>
      <c r="O5" s="165"/>
    </row>
    <row r="6" spans="1:15" s="306" customFormat="1" ht="21" customHeight="1">
      <c r="A6" s="300"/>
      <c r="B6" s="301"/>
      <c r="C6" s="302"/>
      <c r="D6" s="303"/>
      <c r="E6" s="304"/>
      <c r="F6" s="305"/>
      <c r="G6" s="336"/>
      <c r="H6" s="328" t="s">
        <v>130</v>
      </c>
      <c r="I6" s="331" t="s">
        <v>131</v>
      </c>
      <c r="J6" s="332"/>
      <c r="O6" s="165"/>
    </row>
    <row r="7" spans="1:15" s="17" customFormat="1" ht="19.5" customHeight="1">
      <c r="A7" s="18"/>
      <c r="B7" s="18"/>
      <c r="C7" s="19"/>
      <c r="D7" s="212" t="s">
        <v>4</v>
      </c>
      <c r="E7" s="213" t="s">
        <v>5</v>
      </c>
      <c r="F7" s="214" t="s">
        <v>5</v>
      </c>
      <c r="G7" s="337" t="s">
        <v>26</v>
      </c>
      <c r="H7" s="339" t="s">
        <v>18</v>
      </c>
      <c r="I7" s="214" t="s">
        <v>27</v>
      </c>
      <c r="J7" s="333" t="s">
        <v>9</v>
      </c>
      <c r="O7" s="165"/>
    </row>
    <row r="8" spans="1:15" s="145" customFormat="1" ht="21" customHeight="1">
      <c r="A8" s="143"/>
      <c r="B8" s="143"/>
      <c r="C8" s="144"/>
      <c r="D8" s="215" t="s">
        <v>6</v>
      </c>
      <c r="E8" s="216" t="s">
        <v>7</v>
      </c>
      <c r="F8" s="217" t="s">
        <v>11</v>
      </c>
      <c r="G8" s="338" t="s">
        <v>8</v>
      </c>
      <c r="H8" s="329" t="s">
        <v>19</v>
      </c>
      <c r="I8" s="217" t="s">
        <v>28</v>
      </c>
      <c r="J8" s="334"/>
      <c r="K8" s="172"/>
      <c r="O8" s="165"/>
    </row>
    <row r="9" spans="1:15" s="145" customFormat="1" ht="27" customHeight="1">
      <c r="A9" s="143"/>
      <c r="B9" s="230"/>
      <c r="C9" s="231" t="s">
        <v>137</v>
      </c>
      <c r="D9" s="218">
        <v>6607258</v>
      </c>
      <c r="E9" s="219">
        <v>0</v>
      </c>
      <c r="F9" s="219">
        <v>0</v>
      </c>
      <c r="G9" s="218">
        <v>-3737515</v>
      </c>
      <c r="H9" s="227">
        <v>-567044</v>
      </c>
      <c r="I9" s="219">
        <v>0</v>
      </c>
      <c r="J9" s="228">
        <v>2302699</v>
      </c>
      <c r="K9" s="172"/>
      <c r="O9" s="165"/>
    </row>
    <row r="10" spans="1:16" s="145" customFormat="1" ht="21" customHeight="1">
      <c r="A10" s="143"/>
      <c r="B10" s="143"/>
      <c r="C10" s="210" t="s">
        <v>225</v>
      </c>
      <c r="D10" s="221">
        <v>0</v>
      </c>
      <c r="E10" s="222">
        <v>0</v>
      </c>
      <c r="F10" s="327">
        <v>0</v>
      </c>
      <c r="G10" s="221">
        <v>-71954</v>
      </c>
      <c r="H10" s="330">
        <v>0</v>
      </c>
      <c r="I10" s="222">
        <v>0</v>
      </c>
      <c r="J10" s="335">
        <f>SUM(D10:I10)</f>
        <v>-71954</v>
      </c>
      <c r="K10" s="172"/>
      <c r="N10" s="167"/>
      <c r="O10" s="176"/>
      <c r="P10" s="167"/>
    </row>
    <row r="11" spans="1:19" s="145" customFormat="1" ht="21" customHeight="1">
      <c r="A11" s="143"/>
      <c r="B11" s="143"/>
      <c r="C11" s="211" t="s">
        <v>140</v>
      </c>
      <c r="D11" s="221">
        <v>0</v>
      </c>
      <c r="E11" s="223">
        <v>0</v>
      </c>
      <c r="F11" s="224">
        <v>0</v>
      </c>
      <c r="G11" s="221">
        <v>0</v>
      </c>
      <c r="H11" s="330">
        <v>19393</v>
      </c>
      <c r="I11" s="222">
        <v>0</v>
      </c>
      <c r="J11" s="335">
        <f>SUM(D11:I11)</f>
        <v>19393</v>
      </c>
      <c r="K11" s="172"/>
      <c r="M11" s="167"/>
      <c r="N11" s="234"/>
      <c r="O11" s="176"/>
      <c r="P11" s="167"/>
      <c r="Q11" s="20"/>
      <c r="R11" s="167"/>
      <c r="S11" s="167"/>
    </row>
    <row r="12" spans="1:19" s="145" customFormat="1" ht="21" customHeight="1" hidden="1">
      <c r="A12" s="143"/>
      <c r="B12" s="143"/>
      <c r="C12" s="211" t="s">
        <v>61</v>
      </c>
      <c r="D12" s="221">
        <v>0</v>
      </c>
      <c r="E12" s="223">
        <v>0</v>
      </c>
      <c r="F12" s="224">
        <v>0</v>
      </c>
      <c r="G12" s="221">
        <v>0</v>
      </c>
      <c r="H12" s="330">
        <v>0</v>
      </c>
      <c r="I12" s="222">
        <v>0</v>
      </c>
      <c r="J12" s="335">
        <f>SUM(D12:I12)</f>
        <v>0</v>
      </c>
      <c r="K12" s="172"/>
      <c r="M12" s="167"/>
      <c r="N12" s="20"/>
      <c r="O12" s="234"/>
      <c r="P12" s="167"/>
      <c r="Q12" s="167"/>
      <c r="R12" s="167"/>
      <c r="S12" s="167"/>
    </row>
    <row r="13" spans="1:19" s="145" customFormat="1" ht="4.5" customHeight="1">
      <c r="A13" s="143"/>
      <c r="B13" s="143"/>
      <c r="C13" s="211"/>
      <c r="D13" s="221"/>
      <c r="E13" s="222"/>
      <c r="F13" s="224"/>
      <c r="G13" s="221"/>
      <c r="H13" s="330"/>
      <c r="I13" s="222"/>
      <c r="J13" s="335"/>
      <c r="K13" s="172"/>
      <c r="M13" s="167"/>
      <c r="N13" s="20"/>
      <c r="O13" s="234"/>
      <c r="P13" s="167"/>
      <c r="Q13" s="167"/>
      <c r="R13" s="167"/>
      <c r="S13" s="167"/>
    </row>
    <row r="14" spans="1:19" s="145" customFormat="1" ht="27" customHeight="1">
      <c r="A14" s="143"/>
      <c r="B14" s="230"/>
      <c r="C14" s="231" t="s">
        <v>213</v>
      </c>
      <c r="D14" s="458">
        <v>6607258</v>
      </c>
      <c r="E14" s="459">
        <v>0</v>
      </c>
      <c r="F14" s="459">
        <v>0</v>
      </c>
      <c r="G14" s="458">
        <v>-3809469</v>
      </c>
      <c r="H14" s="460">
        <v>-547651</v>
      </c>
      <c r="I14" s="219">
        <v>0</v>
      </c>
      <c r="J14" s="461">
        <v>2250138</v>
      </c>
      <c r="K14" s="172"/>
      <c r="M14" s="167"/>
      <c r="N14" s="20"/>
      <c r="O14" s="234"/>
      <c r="P14" s="167"/>
      <c r="Q14" s="167"/>
      <c r="R14" s="167"/>
      <c r="S14" s="167"/>
    </row>
    <row r="15" spans="1:19" s="145" customFormat="1" ht="16.5" customHeight="1">
      <c r="A15" s="143"/>
      <c r="B15" s="143"/>
      <c r="C15" s="209"/>
      <c r="D15" s="342"/>
      <c r="E15" s="342"/>
      <c r="F15" s="342"/>
      <c r="G15" s="342"/>
      <c r="H15" s="342"/>
      <c r="I15" s="229"/>
      <c r="J15" s="220"/>
      <c r="K15" s="172"/>
      <c r="M15" s="167"/>
      <c r="N15" s="20"/>
      <c r="O15" s="234"/>
      <c r="P15" s="167"/>
      <c r="Q15" s="167"/>
      <c r="R15" s="167"/>
      <c r="S15" s="167"/>
    </row>
    <row r="16" spans="1:19" s="148" customFormat="1" ht="27" customHeight="1">
      <c r="A16" s="21"/>
      <c r="B16" s="232"/>
      <c r="C16" s="231" t="s">
        <v>149</v>
      </c>
      <c r="D16" s="340">
        <v>6607258</v>
      </c>
      <c r="E16" s="226">
        <v>0</v>
      </c>
      <c r="F16" s="226">
        <v>0</v>
      </c>
      <c r="G16" s="340">
        <v>-4217626</v>
      </c>
      <c r="H16" s="341">
        <v>-387547</v>
      </c>
      <c r="I16" s="219">
        <v>0</v>
      </c>
      <c r="J16" s="343">
        <v>2002085</v>
      </c>
      <c r="K16" s="146"/>
      <c r="L16" s="146"/>
      <c r="M16" s="146"/>
      <c r="N16" s="307"/>
      <c r="O16" s="154"/>
      <c r="P16" s="154"/>
      <c r="Q16" s="154"/>
      <c r="R16" s="154"/>
      <c r="S16" s="154"/>
    </row>
    <row r="17" spans="1:19" s="147" customFormat="1" ht="21" customHeight="1">
      <c r="A17" s="149"/>
      <c r="B17" s="149"/>
      <c r="C17" s="210" t="s">
        <v>202</v>
      </c>
      <c r="D17" s="221">
        <v>0</v>
      </c>
      <c r="E17" s="222"/>
      <c r="F17" s="222"/>
      <c r="G17" s="221">
        <f>RESULTADO!M31</f>
        <v>315737</v>
      </c>
      <c r="H17" s="330">
        <v>0</v>
      </c>
      <c r="I17" s="222"/>
      <c r="J17" s="335">
        <f>H17+G17+D17</f>
        <v>315737</v>
      </c>
      <c r="K17" s="171"/>
      <c r="M17" s="51"/>
      <c r="N17" s="151"/>
      <c r="O17" s="151"/>
      <c r="P17" s="151"/>
      <c r="Q17" s="151"/>
      <c r="R17" s="151"/>
      <c r="S17" s="151"/>
    </row>
    <row r="18" spans="1:19" s="147" customFormat="1" ht="21" customHeight="1" hidden="1">
      <c r="A18" s="149"/>
      <c r="B18" s="149"/>
      <c r="C18" s="211" t="s">
        <v>66</v>
      </c>
      <c r="D18" s="221"/>
      <c r="E18" s="222"/>
      <c r="F18" s="222"/>
      <c r="G18" s="221">
        <v>0</v>
      </c>
      <c r="H18" s="330">
        <v>0</v>
      </c>
      <c r="I18" s="222"/>
      <c r="J18" s="335">
        <f>SUM(D18:I18)</f>
        <v>0</v>
      </c>
      <c r="K18" s="171"/>
      <c r="M18" s="150"/>
      <c r="N18" s="151"/>
      <c r="O18" s="151"/>
      <c r="P18" s="151"/>
      <c r="Q18" s="151"/>
      <c r="R18" s="151"/>
      <c r="S18" s="151"/>
    </row>
    <row r="19" spans="1:19" s="147" customFormat="1" ht="21" customHeight="1" hidden="1">
      <c r="A19" s="149"/>
      <c r="B19" s="149"/>
      <c r="C19" s="211" t="s">
        <v>140</v>
      </c>
      <c r="D19" s="221">
        <v>0</v>
      </c>
      <c r="E19" s="222"/>
      <c r="F19" s="222"/>
      <c r="G19" s="221">
        <v>0</v>
      </c>
      <c r="H19" s="330">
        <v>0</v>
      </c>
      <c r="I19" s="222"/>
      <c r="J19" s="335">
        <f>H19+G19+D19</f>
        <v>0</v>
      </c>
      <c r="K19" s="171"/>
      <c r="M19" s="150"/>
      <c r="N19" s="151"/>
      <c r="O19" s="151"/>
      <c r="P19" s="151"/>
      <c r="Q19" s="151"/>
      <c r="R19" s="151"/>
      <c r="S19" s="151"/>
    </row>
    <row r="20" spans="1:19" s="147" customFormat="1" ht="21" customHeight="1" hidden="1">
      <c r="A20" s="149"/>
      <c r="B20" s="149"/>
      <c r="C20" s="211" t="s">
        <v>61</v>
      </c>
      <c r="D20" s="221">
        <v>0</v>
      </c>
      <c r="E20" s="222"/>
      <c r="F20" s="222"/>
      <c r="G20" s="221">
        <v>0</v>
      </c>
      <c r="H20" s="330">
        <v>0</v>
      </c>
      <c r="I20" s="222"/>
      <c r="J20" s="335">
        <f>SUM(D20:I20)</f>
        <v>0</v>
      </c>
      <c r="K20" s="171"/>
      <c r="M20" s="150"/>
      <c r="N20" s="151"/>
      <c r="O20" s="151"/>
      <c r="P20" s="151"/>
      <c r="Q20" s="151"/>
      <c r="R20" s="151"/>
      <c r="S20" s="151"/>
    </row>
    <row r="21" spans="1:11" s="148" customFormat="1" ht="4.5" customHeight="1">
      <c r="A21" s="21"/>
      <c r="B21" s="21"/>
      <c r="C21" s="211"/>
      <c r="D21" s="225"/>
      <c r="E21" s="226"/>
      <c r="F21" s="226"/>
      <c r="G21" s="225"/>
      <c r="H21" s="330"/>
      <c r="I21" s="222"/>
      <c r="J21" s="335">
        <f>SUM(D21:I21)</f>
        <v>0</v>
      </c>
      <c r="K21" s="146"/>
    </row>
    <row r="22" spans="1:14" s="148" customFormat="1" ht="27" customHeight="1">
      <c r="A22" s="21"/>
      <c r="B22" s="233"/>
      <c r="C22" s="231" t="s">
        <v>214</v>
      </c>
      <c r="D22" s="227">
        <f>SUM(D16:D21)</f>
        <v>6607258</v>
      </c>
      <c r="E22" s="227">
        <f>SUM(E17:E20)</f>
        <v>0</v>
      </c>
      <c r="F22" s="218">
        <f>SUM(F17:F20)</f>
        <v>0</v>
      </c>
      <c r="G22" s="218">
        <f>SUM(G16:G19)</f>
        <v>-3901889</v>
      </c>
      <c r="H22" s="227">
        <f>H19+H17+H16</f>
        <v>-387547</v>
      </c>
      <c r="I22" s="218">
        <f>SUM(I17:I20)</f>
        <v>0</v>
      </c>
      <c r="J22" s="228">
        <f>SUM(D22:H22)</f>
        <v>2317822</v>
      </c>
      <c r="K22" s="365"/>
      <c r="M22" s="160"/>
      <c r="N22" s="159"/>
    </row>
    <row r="23" spans="1:11" s="148" customFormat="1" ht="2.25" customHeight="1">
      <c r="A23" s="21"/>
      <c r="B23" s="21"/>
      <c r="C23" s="22"/>
      <c r="D23" s="23"/>
      <c r="E23" s="23"/>
      <c r="F23" s="23"/>
      <c r="G23" s="23"/>
      <c r="H23" s="23"/>
      <c r="I23" s="23"/>
      <c r="J23" s="24"/>
      <c r="K23" s="146"/>
    </row>
    <row r="24" spans="1:59" ht="17.25" customHeight="1">
      <c r="A24" s="173"/>
      <c r="B24" s="545" t="s">
        <v>203</v>
      </c>
      <c r="C24" s="546"/>
      <c r="D24" s="546"/>
      <c r="E24" s="546"/>
      <c r="F24" s="546"/>
      <c r="G24" s="546"/>
      <c r="H24" s="546"/>
      <c r="I24" s="546"/>
      <c r="J24" s="547"/>
      <c r="K24" s="146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</row>
    <row r="25" spans="1:10" s="152" customFormat="1" ht="4.5" customHeight="1" thickBot="1">
      <c r="A25" s="173"/>
      <c r="B25" s="25"/>
      <c r="C25" s="548"/>
      <c r="D25" s="548"/>
      <c r="E25" s="548"/>
      <c r="F25" s="548"/>
      <c r="G25" s="548"/>
      <c r="H25" s="548"/>
      <c r="I25" s="548"/>
      <c r="J25" s="549"/>
    </row>
    <row r="26" s="152" customFormat="1" ht="15">
      <c r="N26" s="168"/>
    </row>
    <row r="27" spans="2:14" s="152" customFormat="1" ht="15">
      <c r="B27" s="5"/>
      <c r="C27" s="5"/>
      <c r="D27" s="5"/>
      <c r="J27" s="20"/>
      <c r="K27" s="154"/>
      <c r="L27" s="148"/>
      <c r="M27" s="148"/>
      <c r="N27" s="20"/>
    </row>
    <row r="28" spans="2:13" s="152" customFormat="1" ht="15">
      <c r="B28" s="5"/>
      <c r="C28" s="5"/>
      <c r="D28" s="20">
        <f>D22-PASSIVO!F38</f>
        <v>0</v>
      </c>
      <c r="E28" s="20"/>
      <c r="F28" s="20"/>
      <c r="G28" s="20">
        <f>G22-PASSIVO!F41</f>
        <v>0</v>
      </c>
      <c r="H28" s="20">
        <f>H22-PASSIVO!F42</f>
        <v>0</v>
      </c>
      <c r="I28" s="20"/>
      <c r="J28" s="20">
        <f>J22-PASSIVO!F46</f>
        <v>0</v>
      </c>
      <c r="K28" s="154"/>
      <c r="L28" s="148"/>
      <c r="M28" s="148"/>
    </row>
    <row r="29" spans="3:13" s="152" customFormat="1" ht="15">
      <c r="C29" s="5"/>
      <c r="D29" s="308"/>
      <c r="E29" s="308"/>
      <c r="F29" s="308"/>
      <c r="G29" s="308"/>
      <c r="H29" s="308"/>
      <c r="I29" s="308"/>
      <c r="J29" s="308"/>
      <c r="K29" s="154"/>
      <c r="L29" s="148"/>
      <c r="M29" s="148"/>
    </row>
    <row r="30" spans="3:13" s="152" customFormat="1" ht="15">
      <c r="C30" s="5"/>
      <c r="K30" s="154"/>
      <c r="L30" s="148"/>
      <c r="M30" s="148"/>
    </row>
    <row r="31" spans="7:13" s="152" customFormat="1" ht="15">
      <c r="G31" s="153"/>
      <c r="K31" s="154"/>
      <c r="L31" s="148"/>
      <c r="M31" s="148"/>
    </row>
    <row r="32" spans="3:13" s="152" customFormat="1" ht="15">
      <c r="C32" s="176"/>
      <c r="E32" s="153"/>
      <c r="G32" s="153"/>
      <c r="K32" s="154"/>
      <c r="L32" s="148"/>
      <c r="M32" s="148"/>
    </row>
    <row r="33" spans="3:7" s="152" customFormat="1" ht="15">
      <c r="C33" s="176"/>
      <c r="E33" s="153"/>
      <c r="G33" s="153"/>
    </row>
    <row r="34" spans="3:7" s="152" customFormat="1" ht="15">
      <c r="C34" s="176"/>
      <c r="E34" s="153"/>
      <c r="G34" s="51"/>
    </row>
    <row r="35" spans="3:7" s="152" customFormat="1" ht="15">
      <c r="C35" s="176"/>
      <c r="E35" s="153"/>
      <c r="G35" s="51"/>
    </row>
    <row r="36" spans="3:7" s="152" customFormat="1" ht="15">
      <c r="C36" s="176"/>
      <c r="E36" s="153"/>
      <c r="G36" s="153"/>
    </row>
    <row r="37" spans="5:7" s="152" customFormat="1" ht="15">
      <c r="E37" s="153"/>
      <c r="G37" s="153"/>
    </row>
    <row r="38" spans="5:7" s="152" customFormat="1" ht="15">
      <c r="E38" s="153"/>
      <c r="G38" s="153"/>
    </row>
    <row r="39" spans="5:7" s="152" customFormat="1" ht="15">
      <c r="E39" s="153"/>
      <c r="G39" s="153"/>
    </row>
    <row r="40" s="152" customFormat="1" ht="15">
      <c r="G40" s="153"/>
    </row>
    <row r="41" s="152" customFormat="1" ht="15"/>
    <row r="42" s="152" customFormat="1" ht="15"/>
  </sheetData>
  <sheetProtection/>
  <mergeCells count="5">
    <mergeCell ref="B3:J3"/>
    <mergeCell ref="B4:J4"/>
    <mergeCell ref="B5:J5"/>
    <mergeCell ref="B24:J24"/>
    <mergeCell ref="C25:J25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landscape" paperSize="9" scale="80" r:id="rId2"/>
  <headerFooter alignWithMargins="0">
    <oddFooter>&amp;R
</oddFooter>
  </headerFooter>
  <ignoredErrors>
    <ignoredError sqref="J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B1:P99"/>
  <sheetViews>
    <sheetView showGridLines="0" zoomScale="80" zoomScaleNormal="80" zoomScaleSheetLayoutView="100" zoomScalePageLayoutView="0" workbookViewId="0" topLeftCell="A1">
      <selection activeCell="H14" sqref="H14"/>
    </sheetView>
  </sheetViews>
  <sheetFormatPr defaultColWidth="7.10546875" defaultRowHeight="15"/>
  <cols>
    <col min="1" max="1" width="7.10546875" style="27" customWidth="1"/>
    <col min="2" max="2" width="7.88671875" style="27" customWidth="1"/>
    <col min="3" max="5" width="7.10546875" style="27" customWidth="1"/>
    <col min="6" max="6" width="10.5546875" style="27" customWidth="1"/>
    <col min="7" max="7" width="28.88671875" style="27" customWidth="1"/>
    <col min="8" max="8" width="14.4453125" style="27" bestFit="1" customWidth="1"/>
    <col min="9" max="9" width="1.2265625" style="27" customWidth="1"/>
    <col min="10" max="10" width="14.4453125" style="27" customWidth="1"/>
    <col min="11" max="11" width="1.2265625" style="27" customWidth="1"/>
    <col min="12" max="12" width="3.5546875" style="27" customWidth="1"/>
    <col min="13" max="13" width="11.4453125" style="290" bestFit="1" customWidth="1"/>
    <col min="14" max="14" width="10.10546875" style="27" customWidth="1"/>
    <col min="15" max="15" width="10.5546875" style="27" customWidth="1"/>
    <col min="16" max="16384" width="7.10546875" style="27" customWidth="1"/>
  </cols>
  <sheetData>
    <row r="1" spans="3:13" s="242" customFormat="1" ht="74.25" customHeight="1" thickBot="1">
      <c r="C1" s="550"/>
      <c r="D1" s="550"/>
      <c r="E1" s="550"/>
      <c r="F1" s="550"/>
      <c r="G1" s="550"/>
      <c r="H1" s="550"/>
      <c r="I1" s="243"/>
      <c r="M1" s="244"/>
    </row>
    <row r="2" spans="2:13" s="155" customFormat="1" ht="18" customHeight="1">
      <c r="B2" s="551" t="s">
        <v>204</v>
      </c>
      <c r="C2" s="552"/>
      <c r="D2" s="552"/>
      <c r="E2" s="552"/>
      <c r="F2" s="552"/>
      <c r="G2" s="552"/>
      <c r="H2" s="552"/>
      <c r="I2" s="552"/>
      <c r="J2" s="552"/>
      <c r="K2" s="553"/>
      <c r="M2" s="245"/>
    </row>
    <row r="3" spans="2:13" s="246" customFormat="1" ht="16.5" customHeight="1">
      <c r="B3" s="496" t="s">
        <v>210</v>
      </c>
      <c r="C3" s="497"/>
      <c r="D3" s="497"/>
      <c r="E3" s="497"/>
      <c r="F3" s="497"/>
      <c r="G3" s="497"/>
      <c r="H3" s="497"/>
      <c r="I3" s="497"/>
      <c r="J3" s="497"/>
      <c r="K3" s="498"/>
      <c r="M3" s="247"/>
    </row>
    <row r="4" spans="2:13" s="26" customFormat="1" ht="16.5" customHeight="1">
      <c r="B4" s="554" t="s">
        <v>12</v>
      </c>
      <c r="C4" s="555"/>
      <c r="D4" s="555"/>
      <c r="E4" s="555"/>
      <c r="F4" s="555"/>
      <c r="G4" s="555"/>
      <c r="H4" s="555"/>
      <c r="I4" s="555"/>
      <c r="J4" s="555"/>
      <c r="K4" s="556"/>
      <c r="M4" s="248"/>
    </row>
    <row r="5" spans="2:13" s="26" customFormat="1" ht="18.75" customHeight="1">
      <c r="B5" s="557" t="s">
        <v>71</v>
      </c>
      <c r="C5" s="558"/>
      <c r="D5" s="558"/>
      <c r="E5" s="558"/>
      <c r="F5" s="558"/>
      <c r="G5" s="559"/>
      <c r="H5" s="563" t="s">
        <v>209</v>
      </c>
      <c r="I5" s="564"/>
      <c r="J5" s="567" t="s">
        <v>215</v>
      </c>
      <c r="K5" s="568"/>
      <c r="M5" s="248"/>
    </row>
    <row r="6" spans="2:13" s="26" customFormat="1" ht="9.75" customHeight="1">
      <c r="B6" s="560"/>
      <c r="C6" s="561"/>
      <c r="D6" s="561"/>
      <c r="E6" s="561"/>
      <c r="F6" s="561"/>
      <c r="G6" s="562"/>
      <c r="H6" s="565"/>
      <c r="I6" s="566"/>
      <c r="J6" s="569"/>
      <c r="K6" s="570"/>
      <c r="M6" s="248"/>
    </row>
    <row r="7" spans="2:15" s="254" customFormat="1" ht="18.75" customHeight="1">
      <c r="B7" s="249" t="s">
        <v>127</v>
      </c>
      <c r="C7" s="250"/>
      <c r="D7" s="250"/>
      <c r="E7" s="250"/>
      <c r="F7" s="250"/>
      <c r="G7" s="251"/>
      <c r="H7" s="240">
        <f>RESULTADO!M27</f>
        <v>490416</v>
      </c>
      <c r="I7" s="252"/>
      <c r="J7" s="240">
        <v>6662</v>
      </c>
      <c r="K7" s="253"/>
      <c r="M7" s="255"/>
      <c r="N7" s="347"/>
      <c r="O7" s="347"/>
    </row>
    <row r="8" spans="2:15" s="259" customFormat="1" ht="15.75" customHeight="1">
      <c r="B8" s="249" t="s">
        <v>72</v>
      </c>
      <c r="C8" s="250"/>
      <c r="D8" s="250"/>
      <c r="E8" s="250"/>
      <c r="F8" s="250"/>
      <c r="G8" s="251"/>
      <c r="H8" s="239"/>
      <c r="I8" s="256"/>
      <c r="J8" s="257"/>
      <c r="K8" s="258"/>
      <c r="M8" s="260"/>
      <c r="N8" s="347"/>
      <c r="O8" s="347"/>
    </row>
    <row r="9" spans="2:15" s="259" customFormat="1" ht="16.5" customHeight="1">
      <c r="B9" s="261" t="s">
        <v>73</v>
      </c>
      <c r="C9" s="254"/>
      <c r="D9" s="254"/>
      <c r="E9" s="254"/>
      <c r="F9" s="254"/>
      <c r="G9" s="262"/>
      <c r="H9" s="239">
        <v>282401</v>
      </c>
      <c r="I9" s="256"/>
      <c r="J9" s="239">
        <f>273689-J10</f>
        <v>263225</v>
      </c>
      <c r="K9" s="258"/>
      <c r="M9" s="260"/>
      <c r="N9" s="347"/>
      <c r="O9" s="347"/>
    </row>
    <row r="10" spans="2:15" s="259" customFormat="1" ht="16.5" customHeight="1">
      <c r="B10" s="261" t="s">
        <v>147</v>
      </c>
      <c r="C10" s="254"/>
      <c r="D10" s="254"/>
      <c r="E10" s="254"/>
      <c r="F10" s="254"/>
      <c r="G10" s="262"/>
      <c r="H10" s="239">
        <v>12141</v>
      </c>
      <c r="I10" s="256"/>
      <c r="J10" s="239">
        <v>10464</v>
      </c>
      <c r="K10" s="258"/>
      <c r="M10" s="260"/>
      <c r="N10" s="347"/>
      <c r="O10" s="347"/>
    </row>
    <row r="11" spans="2:15" s="259" customFormat="1" ht="16.5" customHeight="1">
      <c r="B11" s="261" t="s">
        <v>74</v>
      </c>
      <c r="C11" s="254"/>
      <c r="D11" s="254"/>
      <c r="E11" s="254"/>
      <c r="F11" s="254"/>
      <c r="G11" s="262"/>
      <c r="H11" s="239">
        <v>0</v>
      </c>
      <c r="I11" s="256"/>
      <c r="J11" s="239">
        <v>-71996</v>
      </c>
      <c r="K11" s="258"/>
      <c r="M11" s="260"/>
      <c r="N11" s="347"/>
      <c r="O11" s="347"/>
    </row>
    <row r="12" spans="2:15" s="259" customFormat="1" ht="16.5" customHeight="1" hidden="1">
      <c r="B12" s="261" t="s">
        <v>133</v>
      </c>
      <c r="C12" s="254"/>
      <c r="D12" s="254"/>
      <c r="E12" s="254"/>
      <c r="F12" s="254"/>
      <c r="G12" s="262"/>
      <c r="H12" s="239">
        <v>0</v>
      </c>
      <c r="I12" s="256"/>
      <c r="J12" s="239">
        <v>0</v>
      </c>
      <c r="K12" s="258"/>
      <c r="M12" s="257"/>
      <c r="N12" s="347"/>
      <c r="O12" s="347"/>
    </row>
    <row r="13" spans="2:15" s="259" customFormat="1" ht="16.5" customHeight="1" hidden="1">
      <c r="B13" s="261" t="s">
        <v>124</v>
      </c>
      <c r="C13" s="254"/>
      <c r="D13" s="254"/>
      <c r="E13" s="254"/>
      <c r="F13" s="254"/>
      <c r="G13" s="262"/>
      <c r="H13" s="239">
        <v>0</v>
      </c>
      <c r="I13" s="256"/>
      <c r="J13" s="239">
        <v>0</v>
      </c>
      <c r="K13" s="258"/>
      <c r="M13" s="260"/>
      <c r="N13" s="347"/>
      <c r="O13" s="347"/>
    </row>
    <row r="14" spans="2:15" s="259" customFormat="1" ht="16.5" customHeight="1">
      <c r="B14" s="261" t="s">
        <v>75</v>
      </c>
      <c r="C14" s="254"/>
      <c r="D14" s="254"/>
      <c r="E14" s="254"/>
      <c r="F14" s="254"/>
      <c r="G14" s="262"/>
      <c r="H14" s="239">
        <v>7558</v>
      </c>
      <c r="I14" s="256"/>
      <c r="J14" s="239">
        <v>6837</v>
      </c>
      <c r="K14" s="258"/>
      <c r="M14" s="260"/>
      <c r="N14" s="347"/>
      <c r="O14" s="347"/>
    </row>
    <row r="15" spans="2:15" s="259" customFormat="1" ht="16.5" customHeight="1" hidden="1">
      <c r="B15" s="261" t="s">
        <v>76</v>
      </c>
      <c r="C15" s="254"/>
      <c r="D15" s="254"/>
      <c r="E15" s="254"/>
      <c r="F15" s="254"/>
      <c r="G15" s="262"/>
      <c r="H15" s="239">
        <v>0</v>
      </c>
      <c r="I15" s="256"/>
      <c r="J15" s="239">
        <v>0</v>
      </c>
      <c r="K15" s="258"/>
      <c r="M15" s="260"/>
      <c r="N15" s="347"/>
      <c r="O15" s="347"/>
    </row>
    <row r="16" spans="2:15" s="259" customFormat="1" ht="16.5" customHeight="1">
      <c r="B16" s="261" t="s">
        <v>132</v>
      </c>
      <c r="C16" s="254"/>
      <c r="D16" s="254"/>
      <c r="E16" s="254"/>
      <c r="F16" s="254"/>
      <c r="G16" s="262"/>
      <c r="H16" s="239">
        <v>-1250</v>
      </c>
      <c r="I16" s="256"/>
      <c r="J16" s="239">
        <v>21862</v>
      </c>
      <c r="K16" s="258"/>
      <c r="M16" s="260"/>
      <c r="N16" s="347"/>
      <c r="O16" s="347"/>
    </row>
    <row r="17" spans="2:15" s="259" customFormat="1" ht="16.5" customHeight="1">
      <c r="B17" s="261" t="s">
        <v>144</v>
      </c>
      <c r="C17" s="254"/>
      <c r="D17" s="254"/>
      <c r="E17" s="254"/>
      <c r="F17" s="254"/>
      <c r="G17" s="262"/>
      <c r="H17" s="239">
        <v>218403</v>
      </c>
      <c r="I17" s="256"/>
      <c r="J17" s="239">
        <v>200036</v>
      </c>
      <c r="K17" s="258"/>
      <c r="M17" s="260"/>
      <c r="N17" s="347"/>
      <c r="O17" s="347"/>
    </row>
    <row r="18" spans="2:15" s="259" customFormat="1" ht="16.5" customHeight="1">
      <c r="B18" s="261" t="s">
        <v>77</v>
      </c>
      <c r="C18" s="254"/>
      <c r="D18" s="254"/>
      <c r="E18" s="254"/>
      <c r="F18" s="254"/>
      <c r="G18" s="262"/>
      <c r="H18" s="239">
        <v>104796</v>
      </c>
      <c r="I18" s="256"/>
      <c r="J18" s="239">
        <v>-15791</v>
      </c>
      <c r="K18" s="258"/>
      <c r="M18" s="260"/>
      <c r="N18" s="347"/>
      <c r="O18" s="347"/>
    </row>
    <row r="19" spans="2:15" s="259" customFormat="1" ht="15.75" customHeight="1">
      <c r="B19" s="261" t="s">
        <v>129</v>
      </c>
      <c r="C19" s="254"/>
      <c r="D19" s="254"/>
      <c r="E19" s="254"/>
      <c r="F19" s="254"/>
      <c r="G19" s="262"/>
      <c r="H19" s="239">
        <v>2932</v>
      </c>
      <c r="I19" s="256"/>
      <c r="J19" s="239">
        <v>11529</v>
      </c>
      <c r="K19" s="258"/>
      <c r="M19" s="457"/>
      <c r="N19" s="347"/>
      <c r="O19" s="347"/>
    </row>
    <row r="20" spans="2:15" s="259" customFormat="1" ht="16.5" customHeight="1">
      <c r="B20" s="261" t="s">
        <v>126</v>
      </c>
      <c r="C20" s="254"/>
      <c r="D20" s="254"/>
      <c r="E20" s="254"/>
      <c r="F20" s="254"/>
      <c r="G20" s="262"/>
      <c r="H20" s="239">
        <v>290450</v>
      </c>
      <c r="I20" s="256"/>
      <c r="J20" s="239">
        <v>307188</v>
      </c>
      <c r="K20" s="258"/>
      <c r="M20" s="260"/>
      <c r="N20" s="347"/>
      <c r="O20" s="347"/>
    </row>
    <row r="21" spans="2:15" s="259" customFormat="1" ht="16.5" customHeight="1">
      <c r="B21" s="261" t="s">
        <v>78</v>
      </c>
      <c r="C21" s="254"/>
      <c r="D21" s="254"/>
      <c r="E21" s="254"/>
      <c r="F21" s="254"/>
      <c r="G21" s="262"/>
      <c r="H21" s="239">
        <v>-466262</v>
      </c>
      <c r="I21" s="256"/>
      <c r="J21" s="239">
        <v>-28253</v>
      </c>
      <c r="K21" s="258"/>
      <c r="M21" s="260"/>
      <c r="N21" s="347"/>
      <c r="O21" s="347"/>
    </row>
    <row r="22" spans="2:15" s="259" customFormat="1" ht="16.5" customHeight="1">
      <c r="B22" s="261" t="s">
        <v>79</v>
      </c>
      <c r="C22" s="254"/>
      <c r="D22" s="254"/>
      <c r="E22" s="254"/>
      <c r="F22" s="254"/>
      <c r="G22" s="262"/>
      <c r="H22" s="239">
        <v>-1847</v>
      </c>
      <c r="I22" s="256"/>
      <c r="J22" s="239">
        <v>-2347</v>
      </c>
      <c r="K22" s="258"/>
      <c r="M22" s="260"/>
      <c r="N22" s="347"/>
      <c r="O22" s="347"/>
    </row>
    <row r="23" spans="2:16" s="259" customFormat="1" ht="16.5" customHeight="1">
      <c r="B23" s="261" t="s">
        <v>80</v>
      </c>
      <c r="C23" s="254"/>
      <c r="D23" s="254"/>
      <c r="E23" s="254"/>
      <c r="F23" s="254"/>
      <c r="G23" s="262"/>
      <c r="H23" s="239">
        <v>4954</v>
      </c>
      <c r="I23" s="256"/>
      <c r="J23" s="239">
        <v>35729</v>
      </c>
      <c r="K23" s="258"/>
      <c r="M23" s="255"/>
      <c r="N23" s="347"/>
      <c r="O23" s="347"/>
      <c r="P23" s="254"/>
    </row>
    <row r="24" spans="2:16" s="259" customFormat="1" ht="16.5" customHeight="1" hidden="1">
      <c r="B24" s="261" t="s">
        <v>81</v>
      </c>
      <c r="C24" s="254"/>
      <c r="D24" s="254"/>
      <c r="E24" s="254"/>
      <c r="F24" s="254"/>
      <c r="G24" s="254"/>
      <c r="H24" s="239">
        <v>0</v>
      </c>
      <c r="I24" s="256"/>
      <c r="J24" s="239"/>
      <c r="K24" s="258"/>
      <c r="M24" s="254"/>
      <c r="N24" s="347"/>
      <c r="O24" s="347"/>
      <c r="P24" s="254"/>
    </row>
    <row r="25" spans="2:16" s="259" customFormat="1" ht="16.5" customHeight="1" hidden="1">
      <c r="B25" s="261" t="s">
        <v>82</v>
      </c>
      <c r="C25" s="254"/>
      <c r="D25" s="254"/>
      <c r="E25" s="254"/>
      <c r="F25" s="254"/>
      <c r="G25" s="254"/>
      <c r="H25" s="239">
        <v>0</v>
      </c>
      <c r="I25" s="256"/>
      <c r="J25" s="239">
        <v>0</v>
      </c>
      <c r="K25" s="258"/>
      <c r="M25" s="463"/>
      <c r="N25" s="463"/>
      <c r="O25" s="464"/>
      <c r="P25" s="462"/>
    </row>
    <row r="26" spans="2:16" s="259" customFormat="1" ht="16.5" customHeight="1">
      <c r="B26" s="261" t="s">
        <v>83</v>
      </c>
      <c r="C26" s="254"/>
      <c r="D26" s="254"/>
      <c r="E26" s="254"/>
      <c r="F26" s="254"/>
      <c r="G26" s="254"/>
      <c r="H26" s="239">
        <v>-16705</v>
      </c>
      <c r="I26" s="256"/>
      <c r="J26" s="239">
        <v>-4406</v>
      </c>
      <c r="K26" s="258"/>
      <c r="M26" s="463"/>
      <c r="N26" s="463"/>
      <c r="O26" s="464"/>
      <c r="P26" s="462"/>
    </row>
    <row r="27" spans="2:16" s="259" customFormat="1" ht="16.5" customHeight="1">
      <c r="B27" s="261" t="s">
        <v>84</v>
      </c>
      <c r="C27" s="254"/>
      <c r="D27" s="254"/>
      <c r="E27" s="254"/>
      <c r="F27" s="254"/>
      <c r="G27" s="254"/>
      <c r="H27" s="239">
        <v>2793</v>
      </c>
      <c r="I27" s="256"/>
      <c r="J27" s="239">
        <v>3286</v>
      </c>
      <c r="K27" s="258"/>
      <c r="M27" s="469"/>
      <c r="N27" s="242"/>
      <c r="O27" s="470"/>
      <c r="P27" s="462"/>
    </row>
    <row r="28" spans="2:16" s="259" customFormat="1" ht="16.5" customHeight="1">
      <c r="B28" s="261" t="s">
        <v>85</v>
      </c>
      <c r="C28" s="254"/>
      <c r="D28" s="254"/>
      <c r="E28" s="254"/>
      <c r="F28" s="254"/>
      <c r="G28" s="262"/>
      <c r="H28" s="239">
        <v>67493</v>
      </c>
      <c r="I28" s="256"/>
      <c r="J28" s="239">
        <v>75677</v>
      </c>
      <c r="K28" s="258"/>
      <c r="M28" s="469"/>
      <c r="N28" s="242"/>
      <c r="O28" s="470"/>
      <c r="P28" s="462"/>
    </row>
    <row r="29" spans="2:16" s="259" customFormat="1" ht="16.5" customHeight="1">
      <c r="B29" s="261" t="s">
        <v>139</v>
      </c>
      <c r="C29" s="254"/>
      <c r="D29" s="254"/>
      <c r="E29" s="254"/>
      <c r="F29" s="254"/>
      <c r="G29" s="262"/>
      <c r="H29" s="239">
        <v>2181</v>
      </c>
      <c r="I29" s="256"/>
      <c r="J29" s="239">
        <v>2678</v>
      </c>
      <c r="K29" s="258"/>
      <c r="M29" s="471"/>
      <c r="N29" s="472"/>
      <c r="O29" s="470"/>
      <c r="P29" s="462"/>
    </row>
    <row r="30" spans="2:16" s="259" customFormat="1" ht="16.5" customHeight="1" hidden="1">
      <c r="B30" s="261" t="s">
        <v>86</v>
      </c>
      <c r="C30" s="254"/>
      <c r="D30" s="254"/>
      <c r="E30" s="254"/>
      <c r="F30" s="254"/>
      <c r="G30" s="262"/>
      <c r="H30" s="239"/>
      <c r="I30" s="256"/>
      <c r="J30" s="239"/>
      <c r="K30" s="258"/>
      <c r="M30" s="469"/>
      <c r="N30" s="469"/>
      <c r="O30" s="473"/>
      <c r="P30" s="474"/>
    </row>
    <row r="31" spans="2:16" s="259" customFormat="1" ht="16.5" customHeight="1">
      <c r="B31" s="261" t="s">
        <v>87</v>
      </c>
      <c r="C31" s="254"/>
      <c r="D31" s="254"/>
      <c r="E31" s="254"/>
      <c r="F31" s="254"/>
      <c r="G31" s="262"/>
      <c r="H31" s="239">
        <v>-1006</v>
      </c>
      <c r="I31" s="256"/>
      <c r="J31" s="239">
        <v>29689</v>
      </c>
      <c r="K31" s="258"/>
      <c r="M31" s="244"/>
      <c r="N31" s="465"/>
      <c r="O31" s="465"/>
      <c r="P31" s="254"/>
    </row>
    <row r="32" spans="2:16" s="259" customFormat="1" ht="16.5" customHeight="1" hidden="1">
      <c r="B32" s="261" t="s">
        <v>88</v>
      </c>
      <c r="C32" s="254"/>
      <c r="D32" s="254"/>
      <c r="E32" s="254"/>
      <c r="F32" s="254"/>
      <c r="G32" s="262"/>
      <c r="H32" s="239">
        <v>0</v>
      </c>
      <c r="I32" s="256"/>
      <c r="J32" s="239">
        <f>49523-49523</f>
        <v>0</v>
      </c>
      <c r="K32" s="258"/>
      <c r="M32" s="244"/>
      <c r="N32" s="465"/>
      <c r="O32" s="465"/>
      <c r="P32" s="254"/>
    </row>
    <row r="33" spans="2:16" s="259" customFormat="1" ht="16.5" customHeight="1" hidden="1">
      <c r="B33" s="261" t="s">
        <v>89</v>
      </c>
      <c r="C33" s="254"/>
      <c r="D33" s="254"/>
      <c r="E33" s="254"/>
      <c r="F33" s="254"/>
      <c r="G33" s="262"/>
      <c r="H33" s="239"/>
      <c r="I33" s="256"/>
      <c r="J33" s="239"/>
      <c r="K33" s="258"/>
      <c r="M33" s="244"/>
      <c r="N33" s="465"/>
      <c r="O33" s="465"/>
      <c r="P33" s="254"/>
    </row>
    <row r="34" spans="2:16" s="259" customFormat="1" ht="16.5" customHeight="1" hidden="1">
      <c r="B34" s="261" t="s">
        <v>90</v>
      </c>
      <c r="C34" s="254"/>
      <c r="D34" s="254"/>
      <c r="E34" s="254"/>
      <c r="F34" s="254"/>
      <c r="G34" s="262"/>
      <c r="H34" s="239"/>
      <c r="I34" s="263"/>
      <c r="J34" s="239">
        <v>0</v>
      </c>
      <c r="K34" s="264"/>
      <c r="M34" s="244"/>
      <c r="N34" s="465"/>
      <c r="O34" s="465"/>
      <c r="P34" s="254"/>
    </row>
    <row r="35" spans="2:16" s="259" customFormat="1" ht="15.75" customHeight="1">
      <c r="B35" s="249"/>
      <c r="C35" s="250"/>
      <c r="D35" s="250"/>
      <c r="E35" s="250"/>
      <c r="F35" s="250"/>
      <c r="G35" s="251"/>
      <c r="H35" s="490">
        <f>SUM(H7:H34)</f>
        <v>999448</v>
      </c>
      <c r="I35" s="265"/>
      <c r="J35" s="487">
        <f>SUM(J7:J31)</f>
        <v>852069</v>
      </c>
      <c r="K35" s="266"/>
      <c r="M35" s="244"/>
      <c r="N35" s="465"/>
      <c r="O35" s="465"/>
      <c r="P35" s="254"/>
    </row>
    <row r="36" spans="2:16" s="259" customFormat="1" ht="14.25" customHeight="1">
      <c r="B36" s="249" t="s">
        <v>91</v>
      </c>
      <c r="C36" s="250"/>
      <c r="D36" s="250"/>
      <c r="E36" s="250"/>
      <c r="F36" s="250"/>
      <c r="G36" s="254"/>
      <c r="H36" s="267"/>
      <c r="I36" s="268"/>
      <c r="J36" s="269"/>
      <c r="K36" s="270"/>
      <c r="M36" s="244"/>
      <c r="N36" s="465"/>
      <c r="O36" s="465"/>
      <c r="P36" s="254"/>
    </row>
    <row r="37" spans="2:16" s="259" customFormat="1" ht="16.5" customHeight="1">
      <c r="B37" s="261" t="s">
        <v>92</v>
      </c>
      <c r="C37" s="254"/>
      <c r="D37" s="254"/>
      <c r="E37" s="254"/>
      <c r="F37" s="254"/>
      <c r="G37" s="254"/>
      <c r="H37" s="239">
        <v>26138</v>
      </c>
      <c r="I37" s="256"/>
      <c r="J37" s="239">
        <v>21005</v>
      </c>
      <c r="K37" s="258"/>
      <c r="M37" s="244"/>
      <c r="N37" s="242"/>
      <c r="O37" s="465"/>
      <c r="P37" s="254"/>
    </row>
    <row r="38" spans="2:16" s="259" customFormat="1" ht="16.5" customHeight="1">
      <c r="B38" s="261" t="s">
        <v>93</v>
      </c>
      <c r="C38" s="254"/>
      <c r="D38" s="254"/>
      <c r="E38" s="254"/>
      <c r="F38" s="254"/>
      <c r="G38" s="254"/>
      <c r="H38" s="239">
        <v>-295165</v>
      </c>
      <c r="I38" s="256"/>
      <c r="J38" s="239">
        <v>-131856</v>
      </c>
      <c r="K38" s="258"/>
      <c r="M38" s="255"/>
      <c r="N38" s="254"/>
      <c r="O38" s="254"/>
      <c r="P38" s="254"/>
    </row>
    <row r="39" spans="2:13" s="259" customFormat="1" ht="16.5" customHeight="1">
      <c r="B39" s="261" t="s">
        <v>94</v>
      </c>
      <c r="C39" s="254"/>
      <c r="D39" s="254"/>
      <c r="E39" s="254"/>
      <c r="F39" s="254"/>
      <c r="G39" s="254"/>
      <c r="H39" s="239">
        <v>-1134</v>
      </c>
      <c r="I39" s="256"/>
      <c r="J39" s="239">
        <v>4332</v>
      </c>
      <c r="K39" s="258"/>
      <c r="M39" s="260"/>
    </row>
    <row r="40" spans="2:13" s="259" customFormat="1" ht="16.5" customHeight="1" hidden="1">
      <c r="B40" s="261" t="s">
        <v>95</v>
      </c>
      <c r="C40" s="254"/>
      <c r="D40" s="254"/>
      <c r="E40" s="254"/>
      <c r="F40" s="254"/>
      <c r="G40" s="254"/>
      <c r="H40" s="239"/>
      <c r="I40" s="256"/>
      <c r="J40" s="239"/>
      <c r="K40" s="258"/>
      <c r="M40" s="257"/>
    </row>
    <row r="41" spans="2:13" s="259" customFormat="1" ht="16.5" customHeight="1">
      <c r="B41" s="261" t="s">
        <v>96</v>
      </c>
      <c r="C41" s="254"/>
      <c r="D41" s="254"/>
      <c r="E41" s="254"/>
      <c r="F41" s="254"/>
      <c r="G41" s="254"/>
      <c r="H41" s="239">
        <v>-566</v>
      </c>
      <c r="I41" s="256"/>
      <c r="J41" s="239">
        <v>-1987</v>
      </c>
      <c r="K41" s="258"/>
      <c r="M41" s="260"/>
    </row>
    <row r="42" spans="2:13" s="259" customFormat="1" ht="16.5" customHeight="1">
      <c r="B42" s="261" t="s">
        <v>97</v>
      </c>
      <c r="C42" s="254"/>
      <c r="D42" s="254"/>
      <c r="E42" s="254"/>
      <c r="F42" s="254"/>
      <c r="G42" s="254"/>
      <c r="H42" s="239">
        <v>-72136</v>
      </c>
      <c r="I42" s="263"/>
      <c r="J42" s="239">
        <v>28372</v>
      </c>
      <c r="K42" s="264"/>
      <c r="M42" s="260"/>
    </row>
    <row r="43" spans="2:13" s="259" customFormat="1" ht="15.75" customHeight="1">
      <c r="B43" s="249"/>
      <c r="C43" s="250"/>
      <c r="D43" s="250"/>
      <c r="E43" s="250"/>
      <c r="F43" s="250"/>
      <c r="G43" s="251"/>
      <c r="H43" s="490">
        <f>SUM(H37:H42)</f>
        <v>-342863</v>
      </c>
      <c r="I43" s="265"/>
      <c r="J43" s="487">
        <f>SUM(J37:J42)</f>
        <v>-80134</v>
      </c>
      <c r="K43" s="266"/>
      <c r="M43" s="260"/>
    </row>
    <row r="44" spans="2:13" s="259" customFormat="1" ht="13.5" customHeight="1">
      <c r="B44" s="249" t="s">
        <v>98</v>
      </c>
      <c r="C44" s="250"/>
      <c r="D44" s="250"/>
      <c r="E44" s="250"/>
      <c r="F44" s="250"/>
      <c r="G44" s="262"/>
      <c r="H44" s="269"/>
      <c r="I44" s="268"/>
      <c r="J44" s="267"/>
      <c r="K44" s="270"/>
      <c r="M44" s="260"/>
    </row>
    <row r="45" spans="2:13" s="259" customFormat="1" ht="16.5" customHeight="1">
      <c r="B45" s="261" t="s">
        <v>99</v>
      </c>
      <c r="C45" s="254"/>
      <c r="D45" s="254"/>
      <c r="E45" s="254"/>
      <c r="F45" s="254"/>
      <c r="G45" s="262"/>
      <c r="H45" s="239">
        <v>-154833</v>
      </c>
      <c r="I45" s="256"/>
      <c r="J45" s="239">
        <v>-80256</v>
      </c>
      <c r="K45" s="258"/>
      <c r="M45" s="260"/>
    </row>
    <row r="46" spans="2:13" s="259" customFormat="1" ht="16.5" customHeight="1">
      <c r="B46" s="261" t="s">
        <v>100</v>
      </c>
      <c r="C46" s="254"/>
      <c r="D46" s="254"/>
      <c r="E46" s="254"/>
      <c r="F46" s="254"/>
      <c r="G46" s="262"/>
      <c r="H46" s="239">
        <v>64099</v>
      </c>
      <c r="I46" s="256"/>
      <c r="J46" s="239">
        <v>10261</v>
      </c>
      <c r="K46" s="258"/>
      <c r="M46" s="260"/>
    </row>
    <row r="47" spans="2:13" s="259" customFormat="1" ht="16.5" customHeight="1">
      <c r="B47" s="261" t="s">
        <v>101</v>
      </c>
      <c r="C47" s="254"/>
      <c r="D47" s="254"/>
      <c r="E47" s="254"/>
      <c r="F47" s="254"/>
      <c r="G47" s="254"/>
      <c r="H47" s="239">
        <v>154563</v>
      </c>
      <c r="I47" s="256"/>
      <c r="J47" s="239">
        <v>71725</v>
      </c>
      <c r="K47" s="258"/>
      <c r="M47" s="260"/>
    </row>
    <row r="48" spans="2:13" s="259" customFormat="1" ht="16.5" customHeight="1" hidden="1">
      <c r="B48" s="261" t="s">
        <v>102</v>
      </c>
      <c r="C48" s="254"/>
      <c r="D48" s="254"/>
      <c r="E48" s="254"/>
      <c r="F48" s="254"/>
      <c r="G48" s="262"/>
      <c r="H48" s="239"/>
      <c r="I48" s="256"/>
      <c r="J48" s="239"/>
      <c r="K48" s="258"/>
      <c r="M48" s="260"/>
    </row>
    <row r="49" spans="2:13" s="259" customFormat="1" ht="16.5" customHeight="1" hidden="1">
      <c r="B49" s="261" t="s">
        <v>103</v>
      </c>
      <c r="C49" s="254"/>
      <c r="D49" s="254"/>
      <c r="E49" s="254"/>
      <c r="F49" s="254"/>
      <c r="G49" s="262"/>
      <c r="H49" s="239"/>
      <c r="I49" s="256"/>
      <c r="J49" s="239"/>
      <c r="K49" s="258"/>
      <c r="M49" s="260"/>
    </row>
    <row r="50" spans="2:13" s="259" customFormat="1" ht="16.5" customHeight="1" hidden="1">
      <c r="B50" s="261" t="s">
        <v>48</v>
      </c>
      <c r="C50" s="254"/>
      <c r="D50" s="254"/>
      <c r="E50" s="254"/>
      <c r="F50" s="254"/>
      <c r="G50" s="262"/>
      <c r="H50" s="239"/>
      <c r="I50" s="256"/>
      <c r="J50" s="239"/>
      <c r="K50" s="258"/>
      <c r="M50" s="260"/>
    </row>
    <row r="51" spans="2:13" s="259" customFormat="1" ht="16.5" customHeight="1" hidden="1">
      <c r="B51" s="261" t="s">
        <v>17</v>
      </c>
      <c r="C51" s="254"/>
      <c r="D51" s="254"/>
      <c r="E51" s="254"/>
      <c r="F51" s="254"/>
      <c r="G51" s="262"/>
      <c r="H51" s="239"/>
      <c r="I51" s="256"/>
      <c r="J51" s="239"/>
      <c r="K51" s="258"/>
      <c r="M51" s="260"/>
    </row>
    <row r="52" spans="2:13" s="259" customFormat="1" ht="16.5" customHeight="1" hidden="1">
      <c r="B52" s="261" t="s">
        <v>104</v>
      </c>
      <c r="C52" s="254"/>
      <c r="D52" s="254"/>
      <c r="E52" s="254"/>
      <c r="F52" s="254"/>
      <c r="G52" s="262"/>
      <c r="H52" s="239"/>
      <c r="I52" s="256"/>
      <c r="J52" s="239"/>
      <c r="K52" s="258"/>
      <c r="M52" s="260"/>
    </row>
    <row r="53" spans="2:13" s="259" customFormat="1" ht="16.5" customHeight="1">
      <c r="B53" s="261" t="s">
        <v>105</v>
      </c>
      <c r="C53" s="254"/>
      <c r="D53" s="254"/>
      <c r="E53" s="254"/>
      <c r="F53" s="254"/>
      <c r="G53" s="262"/>
      <c r="H53" s="239">
        <v>-2261</v>
      </c>
      <c r="I53" s="256"/>
      <c r="J53" s="239">
        <v>-2187</v>
      </c>
      <c r="K53" s="258"/>
      <c r="M53" s="260"/>
    </row>
    <row r="54" spans="2:13" s="259" customFormat="1" ht="16.5" customHeight="1">
      <c r="B54" s="261" t="s">
        <v>106</v>
      </c>
      <c r="C54" s="254"/>
      <c r="D54" s="254"/>
      <c r="E54" s="254"/>
      <c r="F54" s="254"/>
      <c r="G54" s="262"/>
      <c r="H54" s="239">
        <v>-154156</v>
      </c>
      <c r="I54" s="256"/>
      <c r="J54" s="239">
        <v>-54101</v>
      </c>
      <c r="K54" s="258"/>
      <c r="M54" s="260"/>
    </row>
    <row r="55" spans="2:13" s="259" customFormat="1" ht="16.5" customHeight="1" hidden="1">
      <c r="B55" s="261" t="s">
        <v>107</v>
      </c>
      <c r="C55" s="254"/>
      <c r="D55" s="254"/>
      <c r="E55" s="254"/>
      <c r="F55" s="254"/>
      <c r="G55" s="262"/>
      <c r="H55" s="239">
        <v>0</v>
      </c>
      <c r="I55" s="256"/>
      <c r="J55" s="239">
        <v>0</v>
      </c>
      <c r="K55" s="258"/>
      <c r="M55" s="255"/>
    </row>
    <row r="56" spans="2:13" s="259" customFormat="1" ht="16.5" customHeight="1">
      <c r="B56" s="261" t="s">
        <v>108</v>
      </c>
      <c r="C56" s="254"/>
      <c r="D56" s="254"/>
      <c r="E56" s="254"/>
      <c r="F56" s="254"/>
      <c r="G56" s="262"/>
      <c r="H56" s="239">
        <v>-6228</v>
      </c>
      <c r="I56" s="256"/>
      <c r="J56" s="239">
        <v>4288</v>
      </c>
      <c r="K56" s="258"/>
      <c r="M56" s="255"/>
    </row>
    <row r="57" spans="2:13" s="259" customFormat="1" ht="16.5" customHeight="1">
      <c r="B57" s="261" t="s">
        <v>114</v>
      </c>
      <c r="C57" s="254"/>
      <c r="D57" s="254"/>
      <c r="E57" s="254"/>
      <c r="F57" s="254"/>
      <c r="G57" s="262"/>
      <c r="H57" s="239">
        <v>-255232</v>
      </c>
      <c r="I57" s="256"/>
      <c r="J57" s="239">
        <v>-296405</v>
      </c>
      <c r="K57" s="258"/>
      <c r="M57" s="257"/>
    </row>
    <row r="58" spans="2:13" s="259" customFormat="1" ht="16.5" customHeight="1">
      <c r="B58" s="261" t="s">
        <v>157</v>
      </c>
      <c r="C58" s="254"/>
      <c r="D58" s="254"/>
      <c r="E58" s="254"/>
      <c r="F58" s="254"/>
      <c r="G58" s="262"/>
      <c r="H58" s="239">
        <v>-14092</v>
      </c>
      <c r="I58" s="256"/>
      <c r="J58" s="239">
        <v>-11204</v>
      </c>
      <c r="K58" s="258"/>
      <c r="M58" s="257"/>
    </row>
    <row r="59" spans="2:13" s="259" customFormat="1" ht="16.5" customHeight="1">
      <c r="B59" s="261" t="s">
        <v>109</v>
      </c>
      <c r="C59" s="254"/>
      <c r="D59" s="254"/>
      <c r="E59" s="254"/>
      <c r="F59" s="254"/>
      <c r="G59" s="262"/>
      <c r="H59" s="239">
        <f>-187979-H58</f>
        <v>-173887</v>
      </c>
      <c r="I59" s="263"/>
      <c r="J59" s="239">
        <f>-24321-J58</f>
        <v>-13117</v>
      </c>
      <c r="K59" s="264"/>
      <c r="M59" s="255"/>
    </row>
    <row r="60" spans="2:13" s="259" customFormat="1" ht="15.75" customHeight="1">
      <c r="B60" s="261"/>
      <c r="C60" s="250"/>
      <c r="D60" s="250"/>
      <c r="E60" s="250"/>
      <c r="F60" s="250"/>
      <c r="G60" s="251"/>
      <c r="H60" s="490">
        <f>SUM(H45:H59)</f>
        <v>-542027</v>
      </c>
      <c r="I60" s="265"/>
      <c r="J60" s="487">
        <f>SUM(J45:J59)</f>
        <v>-370996</v>
      </c>
      <c r="K60" s="266"/>
      <c r="M60" s="255"/>
    </row>
    <row r="61" spans="2:14" s="276" customFormat="1" ht="17.25" customHeight="1">
      <c r="B61" s="271" t="s">
        <v>110</v>
      </c>
      <c r="C61" s="272"/>
      <c r="D61" s="272"/>
      <c r="E61" s="272"/>
      <c r="F61" s="272"/>
      <c r="G61" s="273"/>
      <c r="H61" s="274">
        <f>H35+H43+H60</f>
        <v>114558</v>
      </c>
      <c r="I61" s="275"/>
      <c r="J61" s="274">
        <f>J35+J43+J60</f>
        <v>400939</v>
      </c>
      <c r="K61" s="236"/>
      <c r="M61" s="277"/>
      <c r="N61" s="259"/>
    </row>
    <row r="62" spans="2:13" s="276" customFormat="1" ht="9.75" customHeight="1">
      <c r="B62" s="571" t="s">
        <v>111</v>
      </c>
      <c r="C62" s="572"/>
      <c r="D62" s="572"/>
      <c r="E62" s="572"/>
      <c r="F62" s="572"/>
      <c r="G62" s="572"/>
      <c r="H62" s="241"/>
      <c r="I62" s="274"/>
      <c r="J62" s="241"/>
      <c r="K62" s="236"/>
      <c r="M62" s="277"/>
    </row>
    <row r="63" spans="2:14" s="259" customFormat="1" ht="6.75" customHeight="1">
      <c r="B63" s="573"/>
      <c r="C63" s="574"/>
      <c r="D63" s="574"/>
      <c r="E63" s="574"/>
      <c r="F63" s="574"/>
      <c r="G63" s="574"/>
      <c r="H63" s="239"/>
      <c r="I63" s="257"/>
      <c r="J63" s="239"/>
      <c r="K63" s="258"/>
      <c r="M63" s="260"/>
      <c r="N63" s="276"/>
    </row>
    <row r="64" spans="2:13" s="259" customFormat="1" ht="16.5" customHeight="1">
      <c r="B64" s="261" t="s">
        <v>112</v>
      </c>
      <c r="C64" s="278"/>
      <c r="D64" s="278"/>
      <c r="E64" s="278"/>
      <c r="F64" s="278"/>
      <c r="G64" s="278"/>
      <c r="H64" s="239">
        <v>0</v>
      </c>
      <c r="I64" s="257"/>
      <c r="J64" s="239">
        <v>167142</v>
      </c>
      <c r="K64" s="258"/>
      <c r="M64" s="260"/>
    </row>
    <row r="65" spans="2:13" s="259" customFormat="1" ht="16.5" customHeight="1">
      <c r="B65" s="261" t="s">
        <v>113</v>
      </c>
      <c r="C65" s="254"/>
      <c r="D65" s="254"/>
      <c r="E65" s="254"/>
      <c r="F65" s="254"/>
      <c r="G65" s="254"/>
      <c r="H65" s="239">
        <v>-119568</v>
      </c>
      <c r="I65" s="257"/>
      <c r="J65" s="239">
        <v>-123944</v>
      </c>
      <c r="K65" s="258"/>
      <c r="M65" s="260"/>
    </row>
    <row r="66" spans="2:13" s="259" customFormat="1" ht="16.5" customHeight="1">
      <c r="B66" s="261" t="s">
        <v>146</v>
      </c>
      <c r="C66" s="254"/>
      <c r="D66" s="254"/>
      <c r="E66" s="254"/>
      <c r="F66" s="254"/>
      <c r="G66" s="254"/>
      <c r="H66" s="239">
        <v>150000</v>
      </c>
      <c r="I66" s="257"/>
      <c r="J66" s="239">
        <v>0</v>
      </c>
      <c r="K66" s="258"/>
      <c r="M66" s="260"/>
    </row>
    <row r="67" spans="2:13" s="259" customFormat="1" ht="16.5" customHeight="1" hidden="1">
      <c r="B67" s="261" t="s">
        <v>115</v>
      </c>
      <c r="C67" s="254"/>
      <c r="D67" s="254"/>
      <c r="E67" s="254"/>
      <c r="F67" s="254"/>
      <c r="G67" s="254"/>
      <c r="H67" s="239">
        <v>0</v>
      </c>
      <c r="I67" s="257"/>
      <c r="J67" s="239">
        <v>0</v>
      </c>
      <c r="K67" s="258"/>
      <c r="M67" s="260"/>
    </row>
    <row r="68" spans="2:13" s="259" customFormat="1" ht="16.5" customHeight="1" hidden="1">
      <c r="B68" s="261" t="s">
        <v>116</v>
      </c>
      <c r="C68" s="254"/>
      <c r="D68" s="254"/>
      <c r="E68" s="254"/>
      <c r="F68" s="254"/>
      <c r="G68" s="254"/>
      <c r="H68" s="239"/>
      <c r="I68" s="257"/>
      <c r="J68" s="239"/>
      <c r="K68" s="258"/>
      <c r="M68" s="260"/>
    </row>
    <row r="69" spans="2:13" s="259" customFormat="1" ht="16.5" customHeight="1">
      <c r="B69" s="575" t="s">
        <v>151</v>
      </c>
      <c r="C69" s="576"/>
      <c r="D69" s="576"/>
      <c r="E69" s="576"/>
      <c r="F69" s="576"/>
      <c r="G69" s="577"/>
      <c r="H69" s="237"/>
      <c r="I69" s="279"/>
      <c r="J69" s="237"/>
      <c r="K69" s="264"/>
      <c r="M69" s="260"/>
    </row>
    <row r="70" spans="2:14" s="276" customFormat="1" ht="16.5" customHeight="1">
      <c r="B70" s="578" t="s">
        <v>117</v>
      </c>
      <c r="C70" s="579"/>
      <c r="D70" s="579"/>
      <c r="E70" s="579"/>
      <c r="F70" s="579"/>
      <c r="G70" s="580"/>
      <c r="H70" s="280">
        <f>SUM(H64:H68)</f>
        <v>30432</v>
      </c>
      <c r="I70" s="281"/>
      <c r="J70" s="280">
        <f>SUM(J64:J68)</f>
        <v>43198</v>
      </c>
      <c r="K70" s="282"/>
      <c r="M70" s="277"/>
      <c r="N70" s="259"/>
    </row>
    <row r="71" spans="2:14" s="259" customFormat="1" ht="6.75" customHeight="1">
      <c r="B71" s="571" t="s">
        <v>118</v>
      </c>
      <c r="C71" s="572"/>
      <c r="D71" s="572"/>
      <c r="E71" s="572"/>
      <c r="F71" s="572"/>
      <c r="G71" s="572"/>
      <c r="H71" s="267"/>
      <c r="I71" s="268"/>
      <c r="J71" s="269"/>
      <c r="K71" s="270"/>
      <c r="M71" s="260"/>
      <c r="N71" s="276"/>
    </row>
    <row r="72" spans="2:13" s="259" customFormat="1" ht="9.75" customHeight="1">
      <c r="B72" s="573"/>
      <c r="C72" s="574"/>
      <c r="D72" s="574"/>
      <c r="E72" s="574"/>
      <c r="F72" s="574"/>
      <c r="G72" s="574"/>
      <c r="H72" s="239"/>
      <c r="I72" s="256"/>
      <c r="J72" s="257"/>
      <c r="K72" s="258"/>
      <c r="M72" s="260"/>
    </row>
    <row r="73" spans="2:15" s="259" customFormat="1" ht="16.5" customHeight="1">
      <c r="B73" s="261" t="s">
        <v>119</v>
      </c>
      <c r="C73" s="278"/>
      <c r="D73" s="278"/>
      <c r="E73" s="278"/>
      <c r="F73" s="278"/>
      <c r="G73" s="278"/>
      <c r="H73" s="239">
        <v>-108868</v>
      </c>
      <c r="I73" s="256"/>
      <c r="J73" s="239">
        <v>-208585</v>
      </c>
      <c r="K73" s="258"/>
      <c r="M73" s="283"/>
      <c r="N73" s="359"/>
      <c r="O73" s="357"/>
    </row>
    <row r="74" spans="2:13" s="259" customFormat="1" ht="16.5" customHeight="1">
      <c r="B74" s="261" t="s">
        <v>120</v>
      </c>
      <c r="C74" s="278"/>
      <c r="D74" s="278"/>
      <c r="E74" s="278"/>
      <c r="F74" s="278"/>
      <c r="G74" s="278"/>
      <c r="H74" s="239">
        <v>-7404</v>
      </c>
      <c r="I74" s="256"/>
      <c r="J74" s="239">
        <v>-5223</v>
      </c>
      <c r="K74" s="258"/>
      <c r="M74" s="283"/>
    </row>
    <row r="75" spans="2:13" s="259" customFormat="1" ht="16.5" customHeight="1">
      <c r="B75" s="261" t="s">
        <v>121</v>
      </c>
      <c r="C75" s="278"/>
      <c r="D75" s="278"/>
      <c r="E75" s="278"/>
      <c r="F75" s="278"/>
      <c r="G75" s="278"/>
      <c r="H75" s="239">
        <v>-595754</v>
      </c>
      <c r="I75" s="256"/>
      <c r="J75" s="239">
        <v>-712271</v>
      </c>
      <c r="K75" s="258"/>
      <c r="M75" s="283"/>
    </row>
    <row r="76" spans="2:13" s="259" customFormat="1" ht="16.5" customHeight="1">
      <c r="B76" s="261" t="s">
        <v>122</v>
      </c>
      <c r="C76" s="254"/>
      <c r="D76" s="254"/>
      <c r="E76" s="254"/>
      <c r="F76" s="254"/>
      <c r="G76" s="254"/>
      <c r="H76" s="237">
        <v>604216</v>
      </c>
      <c r="I76" s="263"/>
      <c r="J76" s="237">
        <v>525528</v>
      </c>
      <c r="K76" s="264"/>
      <c r="M76" s="260"/>
    </row>
    <row r="77" spans="2:13" s="259" customFormat="1" ht="16.5" customHeight="1">
      <c r="B77" s="249" t="s">
        <v>123</v>
      </c>
      <c r="C77" s="250"/>
      <c r="D77" s="250"/>
      <c r="E77" s="250"/>
      <c r="F77" s="250"/>
      <c r="G77" s="251"/>
      <c r="H77" s="240">
        <f>SUM(H73:H76)</f>
        <v>-107810</v>
      </c>
      <c r="I77" s="252"/>
      <c r="J77" s="240">
        <f>SUM(J73:J76)</f>
        <v>-400551</v>
      </c>
      <c r="K77" s="253"/>
      <c r="M77" s="260"/>
    </row>
    <row r="78" spans="2:14" s="276" customFormat="1" ht="19.5" customHeight="1">
      <c r="B78" s="581" t="s">
        <v>136</v>
      </c>
      <c r="C78" s="582"/>
      <c r="D78" s="582"/>
      <c r="E78" s="582"/>
      <c r="F78" s="582"/>
      <c r="G78" s="583"/>
      <c r="H78" s="238">
        <f>SUM(H61,H70,H77)</f>
        <v>37180</v>
      </c>
      <c r="I78" s="284"/>
      <c r="J78" s="238">
        <f>SUM(J61,J70,J77)</f>
        <v>43586</v>
      </c>
      <c r="K78" s="285"/>
      <c r="M78" s="277"/>
      <c r="N78" s="259"/>
    </row>
    <row r="79" spans="2:14" s="276" customFormat="1" ht="16.5" customHeight="1" hidden="1">
      <c r="B79" s="249" t="s">
        <v>152</v>
      </c>
      <c r="C79" s="27"/>
      <c r="D79" s="27"/>
      <c r="E79" s="403"/>
      <c r="F79" s="403"/>
      <c r="G79" s="403"/>
      <c r="H79" s="404"/>
      <c r="I79" s="405"/>
      <c r="J79" s="404"/>
      <c r="K79" s="406"/>
      <c r="M79" s="277"/>
      <c r="N79" s="259"/>
    </row>
    <row r="80" spans="2:14" s="276" customFormat="1" ht="16.5" customHeight="1" hidden="1">
      <c r="B80" s="261" t="s">
        <v>153</v>
      </c>
      <c r="C80" s="27"/>
      <c r="D80" s="27"/>
      <c r="E80" s="403"/>
      <c r="F80" s="403"/>
      <c r="G80" s="403"/>
      <c r="H80" s="239">
        <v>0</v>
      </c>
      <c r="I80" s="405"/>
      <c r="J80" s="404">
        <v>0</v>
      </c>
      <c r="K80" s="406"/>
      <c r="M80" s="277"/>
      <c r="N80" s="259"/>
    </row>
    <row r="81" spans="2:14" s="276" customFormat="1" ht="16.5" customHeight="1" hidden="1">
      <c r="B81" s="261" t="s">
        <v>154</v>
      </c>
      <c r="C81" s="27"/>
      <c r="D81" s="27"/>
      <c r="E81" s="403"/>
      <c r="F81" s="403"/>
      <c r="G81" s="403"/>
      <c r="H81" s="239">
        <v>0</v>
      </c>
      <c r="I81" s="405"/>
      <c r="J81" s="404">
        <v>0</v>
      </c>
      <c r="K81" s="406"/>
      <c r="M81" s="277"/>
      <c r="N81" s="259"/>
    </row>
    <row r="82" spans="2:14" s="276" customFormat="1" ht="16.5" customHeight="1" hidden="1">
      <c r="B82" s="261" t="s">
        <v>156</v>
      </c>
      <c r="C82" s="403"/>
      <c r="D82" s="403"/>
      <c r="E82" s="403"/>
      <c r="F82" s="403"/>
      <c r="G82" s="403"/>
      <c r="H82" s="239">
        <v>0</v>
      </c>
      <c r="I82" s="405"/>
      <c r="J82" s="404">
        <v>0</v>
      </c>
      <c r="K82" s="406"/>
      <c r="M82" s="277"/>
      <c r="N82" s="259"/>
    </row>
    <row r="83" spans="2:14" s="276" customFormat="1" ht="16.5" customHeight="1" hidden="1">
      <c r="B83" s="261" t="s">
        <v>155</v>
      </c>
      <c r="C83" s="403"/>
      <c r="D83" s="403"/>
      <c r="E83" s="403"/>
      <c r="F83" s="403"/>
      <c r="G83" s="403"/>
      <c r="H83" s="239">
        <v>0</v>
      </c>
      <c r="I83" s="405"/>
      <c r="J83" s="404">
        <v>0</v>
      </c>
      <c r="K83" s="406"/>
      <c r="M83" s="277"/>
      <c r="N83" s="259"/>
    </row>
    <row r="84" spans="2:14" s="276" customFormat="1" ht="16.5" customHeight="1" hidden="1">
      <c r="B84" s="401"/>
      <c r="C84" s="402"/>
      <c r="D84" s="402"/>
      <c r="E84" s="402"/>
      <c r="F84" s="402"/>
      <c r="G84" s="402"/>
      <c r="H84" s="238">
        <f>SUM(H80:H83)</f>
        <v>0</v>
      </c>
      <c r="I84" s="284"/>
      <c r="J84" s="238"/>
      <c r="K84" s="285"/>
      <c r="M84" s="277"/>
      <c r="N84" s="259"/>
    </row>
    <row r="85" spans="2:14" s="259" customFormat="1" ht="16.5" customHeight="1">
      <c r="B85" s="407" t="s">
        <v>205</v>
      </c>
      <c r="C85" s="408"/>
      <c r="D85" s="408"/>
      <c r="E85" s="408"/>
      <c r="F85" s="408"/>
      <c r="G85" s="408"/>
      <c r="H85" s="267">
        <v>8706</v>
      </c>
      <c r="I85" s="268"/>
      <c r="J85" s="239">
        <v>3805</v>
      </c>
      <c r="K85" s="270"/>
      <c r="M85" s="260"/>
      <c r="N85" s="276"/>
    </row>
    <row r="86" spans="2:13" s="259" customFormat="1" ht="16.5" customHeight="1">
      <c r="B86" s="261" t="s">
        <v>206</v>
      </c>
      <c r="C86" s="254"/>
      <c r="D86" s="254"/>
      <c r="E86" s="254"/>
      <c r="F86" s="254"/>
      <c r="G86" s="254"/>
      <c r="H86" s="239">
        <v>45886</v>
      </c>
      <c r="I86" s="256"/>
      <c r="J86" s="239">
        <v>47391</v>
      </c>
      <c r="K86" s="258"/>
      <c r="M86" s="260"/>
    </row>
    <row r="87" spans="2:14" s="276" customFormat="1" ht="19.5" customHeight="1">
      <c r="B87" s="584" t="s">
        <v>135</v>
      </c>
      <c r="C87" s="585"/>
      <c r="D87" s="585"/>
      <c r="E87" s="585"/>
      <c r="F87" s="585"/>
      <c r="G87" s="586"/>
      <c r="H87" s="241">
        <f>H86-H85</f>
        <v>37180</v>
      </c>
      <c r="I87" s="275"/>
      <c r="J87" s="241">
        <f>J86-J85</f>
        <v>43586</v>
      </c>
      <c r="K87" s="236"/>
      <c r="M87" s="277"/>
      <c r="N87" s="259"/>
    </row>
    <row r="88" spans="2:14" ht="2.25" customHeight="1">
      <c r="B88" s="286"/>
      <c r="C88" s="287"/>
      <c r="D88" s="287"/>
      <c r="E88" s="287"/>
      <c r="F88" s="287"/>
      <c r="G88" s="287"/>
      <c r="H88" s="288"/>
      <c r="I88" s="287"/>
      <c r="J88" s="488"/>
      <c r="K88" s="289"/>
      <c r="N88" s="276"/>
    </row>
    <row r="89" spans="2:14" s="246" customFormat="1" ht="15.75" customHeight="1">
      <c r="B89" s="512" t="s">
        <v>203</v>
      </c>
      <c r="C89" s="513"/>
      <c r="D89" s="513"/>
      <c r="E89" s="513"/>
      <c r="F89" s="513"/>
      <c r="G89" s="513"/>
      <c r="H89" s="513"/>
      <c r="I89" s="513"/>
      <c r="J89" s="513"/>
      <c r="K89" s="514"/>
      <c r="M89" s="247"/>
      <c r="N89" s="27"/>
    </row>
    <row r="90" spans="2:14" ht="3" customHeight="1" thickBot="1">
      <c r="B90" s="291"/>
      <c r="C90" s="292"/>
      <c r="D90" s="292"/>
      <c r="E90" s="292"/>
      <c r="F90" s="292"/>
      <c r="G90" s="292"/>
      <c r="H90" s="293"/>
      <c r="I90" s="292"/>
      <c r="J90" s="489"/>
      <c r="K90" s="294"/>
      <c r="N90" s="246"/>
    </row>
    <row r="91" spans="8:10" ht="12.75">
      <c r="H91" s="295"/>
      <c r="J91" s="295"/>
    </row>
    <row r="92" spans="8:10" ht="12.75">
      <c r="H92" s="491">
        <f>H87-H78</f>
        <v>0</v>
      </c>
      <c r="J92" s="491">
        <f>J87-J78</f>
        <v>0</v>
      </c>
    </row>
    <row r="93" spans="8:10" ht="12.75">
      <c r="H93" s="295"/>
      <c r="J93" s="295"/>
    </row>
    <row r="94" ht="12.75">
      <c r="J94" s="295"/>
    </row>
    <row r="95" ht="12.75">
      <c r="J95" s="295"/>
    </row>
    <row r="96" ht="12.75">
      <c r="J96" s="295"/>
    </row>
    <row r="97" ht="12.75">
      <c r="J97" s="295"/>
    </row>
    <row r="98" ht="12.75">
      <c r="J98" s="295"/>
    </row>
    <row r="99" ht="12.75">
      <c r="J99" s="295"/>
    </row>
  </sheetData>
  <sheetProtection/>
  <mergeCells count="14">
    <mergeCell ref="B89:K89"/>
    <mergeCell ref="B62:G63"/>
    <mergeCell ref="B69:G69"/>
    <mergeCell ref="B70:G70"/>
    <mergeCell ref="B71:G72"/>
    <mergeCell ref="B78:G78"/>
    <mergeCell ref="B87:G87"/>
    <mergeCell ref="C1:H1"/>
    <mergeCell ref="B2:K2"/>
    <mergeCell ref="B3:K3"/>
    <mergeCell ref="B4:K4"/>
    <mergeCell ref="B5:G6"/>
    <mergeCell ref="H5:I6"/>
    <mergeCell ref="J5:K6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70" r:id="rId2"/>
  <headerFooter alignWithMargins="0">
    <oddFooter>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/>
  <dimension ref="A3:K76"/>
  <sheetViews>
    <sheetView showGridLines="0" zoomScale="80" zoomScaleNormal="80" zoomScalePageLayoutView="0" workbookViewId="0" topLeftCell="A30">
      <selection activeCell="I1" sqref="I1"/>
    </sheetView>
  </sheetViews>
  <sheetFormatPr defaultColWidth="7.10546875" defaultRowHeight="15"/>
  <cols>
    <col min="1" max="1" width="8.88671875" style="409" customWidth="1"/>
    <col min="2" max="2" width="5.10546875" style="409" customWidth="1"/>
    <col min="3" max="5" width="7.10546875" style="409" customWidth="1"/>
    <col min="6" max="6" width="12.21484375" style="409" customWidth="1"/>
    <col min="7" max="7" width="25.3359375" style="409" customWidth="1"/>
    <col min="8" max="9" width="14.4453125" style="409" customWidth="1"/>
    <col min="10" max="10" width="11.4453125" style="409" bestFit="1" customWidth="1"/>
    <col min="11" max="11" width="9.4453125" style="409" bestFit="1" customWidth="1"/>
    <col min="12" max="16384" width="7.10546875" style="409" customWidth="1"/>
  </cols>
  <sheetData>
    <row r="1" ht="65.25" customHeight="1"/>
    <row r="2" ht="7.5" customHeight="1" thickBot="1"/>
    <row r="3" spans="2:9" s="155" customFormat="1" ht="19.5" customHeight="1">
      <c r="B3" s="551" t="s">
        <v>158</v>
      </c>
      <c r="C3" s="552"/>
      <c r="D3" s="552"/>
      <c r="E3" s="552"/>
      <c r="F3" s="552"/>
      <c r="G3" s="552"/>
      <c r="H3" s="552"/>
      <c r="I3" s="553"/>
    </row>
    <row r="4" spans="2:9" s="26" customFormat="1" ht="21.75" customHeight="1">
      <c r="B4" s="587" t="s">
        <v>216</v>
      </c>
      <c r="C4" s="588"/>
      <c r="D4" s="588"/>
      <c r="E4" s="588"/>
      <c r="F4" s="588"/>
      <c r="G4" s="588"/>
      <c r="H4" s="588"/>
      <c r="I4" s="589"/>
    </row>
    <row r="5" spans="2:9" s="27" customFormat="1" ht="15" customHeight="1">
      <c r="B5" s="590" t="s">
        <v>12</v>
      </c>
      <c r="C5" s="591"/>
      <c r="D5" s="591"/>
      <c r="E5" s="591"/>
      <c r="F5" s="591"/>
      <c r="G5" s="591"/>
      <c r="H5" s="591"/>
      <c r="I5" s="592"/>
    </row>
    <row r="6" spans="2:9" ht="17.25" customHeight="1">
      <c r="B6" s="410"/>
      <c r="C6" s="411"/>
      <c r="D6" s="411"/>
      <c r="E6" s="411"/>
      <c r="F6" s="411"/>
      <c r="G6" s="411"/>
      <c r="H6" s="593" t="s">
        <v>209</v>
      </c>
      <c r="I6" s="595" t="s">
        <v>215</v>
      </c>
    </row>
    <row r="7" spans="2:9" ht="17.25" customHeight="1">
      <c r="B7" s="410"/>
      <c r="C7" s="411"/>
      <c r="D7" s="411"/>
      <c r="E7" s="411"/>
      <c r="F7" s="411"/>
      <c r="G7" s="411"/>
      <c r="H7" s="594"/>
      <c r="I7" s="596"/>
    </row>
    <row r="8" spans="2:9" s="415" customFormat="1" ht="18" customHeight="1">
      <c r="B8" s="597" t="s">
        <v>159</v>
      </c>
      <c r="C8" s="598"/>
      <c r="D8" s="598"/>
      <c r="E8" s="598"/>
      <c r="F8" s="598"/>
      <c r="G8" s="599"/>
      <c r="H8" s="413"/>
      <c r="I8" s="414"/>
    </row>
    <row r="9" spans="2:9" s="420" customFormat="1" ht="15.75" customHeight="1">
      <c r="B9" s="416"/>
      <c r="C9" s="417" t="s">
        <v>160</v>
      </c>
      <c r="D9" s="417"/>
      <c r="E9" s="417"/>
      <c r="F9" s="417"/>
      <c r="G9" s="417"/>
      <c r="H9" s="418">
        <v>1863237</v>
      </c>
      <c r="I9" s="419">
        <v>1728730</v>
      </c>
    </row>
    <row r="10" spans="2:11" s="420" customFormat="1" ht="15.75" customHeight="1">
      <c r="B10" s="416"/>
      <c r="C10" s="417" t="s">
        <v>161</v>
      </c>
      <c r="D10" s="417"/>
      <c r="E10" s="417"/>
      <c r="F10" s="417"/>
      <c r="G10" s="417"/>
      <c r="H10" s="418">
        <v>54945</v>
      </c>
      <c r="I10" s="419">
        <v>140607</v>
      </c>
      <c r="K10" s="421"/>
    </row>
    <row r="11" spans="2:9" s="420" customFormat="1" ht="15.75" customHeight="1">
      <c r="B11" s="416"/>
      <c r="C11" s="417" t="s">
        <v>162</v>
      </c>
      <c r="D11" s="417"/>
      <c r="E11" s="417"/>
      <c r="F11" s="417"/>
      <c r="G11" s="417"/>
      <c r="H11" s="237">
        <v>-2793</v>
      </c>
      <c r="I11" s="422">
        <v>-3286</v>
      </c>
    </row>
    <row r="12" spans="2:11" s="420" customFormat="1" ht="21" customHeight="1">
      <c r="B12" s="416"/>
      <c r="C12" s="417"/>
      <c r="D12" s="417"/>
      <c r="E12" s="417"/>
      <c r="F12" s="417"/>
      <c r="G12" s="417"/>
      <c r="H12" s="238">
        <f>SUM(H9:H11)</f>
        <v>1915389</v>
      </c>
      <c r="I12" s="423">
        <f>SUM(I9:I11)</f>
        <v>1866051</v>
      </c>
      <c r="K12" s="421"/>
    </row>
    <row r="13" spans="2:9" s="420" customFormat="1" ht="13.5" customHeight="1">
      <c r="B13" s="424" t="s">
        <v>163</v>
      </c>
      <c r="C13" s="425"/>
      <c r="D13" s="417"/>
      <c r="E13" s="417"/>
      <c r="F13" s="417"/>
      <c r="G13" s="417"/>
      <c r="H13" s="239"/>
      <c r="I13" s="426"/>
    </row>
    <row r="14" spans="2:9" s="420" customFormat="1" ht="14.25">
      <c r="B14" s="416" t="s">
        <v>164</v>
      </c>
      <c r="C14" s="417"/>
      <c r="D14" s="417"/>
      <c r="E14" s="417"/>
      <c r="F14" s="417"/>
      <c r="G14" s="417"/>
      <c r="H14" s="239"/>
      <c r="I14" s="427"/>
    </row>
    <row r="15" spans="2:11" s="430" customFormat="1" ht="15.75" customHeight="1">
      <c r="B15" s="428"/>
      <c r="C15" s="429" t="s">
        <v>165</v>
      </c>
      <c r="D15" s="429"/>
      <c r="E15" s="429"/>
      <c r="F15" s="429"/>
      <c r="G15" s="429"/>
      <c r="H15" s="418">
        <v>162158</v>
      </c>
      <c r="I15" s="419">
        <f>124070</f>
        <v>124070</v>
      </c>
      <c r="K15" s="431"/>
    </row>
    <row r="16" spans="2:11" s="430" customFormat="1" ht="15.75" customHeight="1">
      <c r="B16" s="428"/>
      <c r="C16" s="429" t="s">
        <v>166</v>
      </c>
      <c r="D16" s="429"/>
      <c r="E16" s="429"/>
      <c r="F16" s="429"/>
      <c r="G16" s="429"/>
      <c r="H16" s="418">
        <v>6674</v>
      </c>
      <c r="I16" s="419">
        <v>27588</v>
      </c>
      <c r="J16" s="418"/>
      <c r="K16" s="431"/>
    </row>
    <row r="17" spans="2:11" s="430" customFormat="1" ht="15.75" customHeight="1">
      <c r="B17" s="428"/>
      <c r="C17" s="429" t="s">
        <v>167</v>
      </c>
      <c r="D17" s="429"/>
      <c r="E17" s="429"/>
      <c r="F17" s="429"/>
      <c r="G17" s="429"/>
      <c r="H17" s="418">
        <v>38316</v>
      </c>
      <c r="I17" s="419">
        <v>18455</v>
      </c>
      <c r="K17" s="431"/>
    </row>
    <row r="18" spans="2:11" s="430" customFormat="1" ht="15.75" customHeight="1">
      <c r="B18" s="428"/>
      <c r="C18" s="429" t="s">
        <v>168</v>
      </c>
      <c r="D18" s="429"/>
      <c r="E18" s="429"/>
      <c r="F18" s="429"/>
      <c r="G18" s="429"/>
      <c r="H18" s="418">
        <v>21356</v>
      </c>
      <c r="I18" s="419">
        <v>83486</v>
      </c>
      <c r="J18" s="418"/>
      <c r="K18" s="431"/>
    </row>
    <row r="19" spans="2:11" s="430" customFormat="1" ht="15.75" customHeight="1">
      <c r="B19" s="428"/>
      <c r="C19" s="429" t="s">
        <v>169</v>
      </c>
      <c r="D19" s="429"/>
      <c r="E19" s="429"/>
      <c r="F19" s="429"/>
      <c r="G19" s="429"/>
      <c r="H19" s="418">
        <v>218403</v>
      </c>
      <c r="I19" s="419">
        <v>200036</v>
      </c>
      <c r="K19" s="431"/>
    </row>
    <row r="20" spans="2:9" s="430" customFormat="1" ht="15.75" customHeight="1">
      <c r="B20" s="428"/>
      <c r="C20" s="429" t="s">
        <v>170</v>
      </c>
      <c r="D20" s="429"/>
      <c r="E20" s="429"/>
      <c r="F20" s="429"/>
      <c r="G20" s="429"/>
      <c r="H20" s="418">
        <v>-17672</v>
      </c>
      <c r="I20" s="419">
        <v>25517</v>
      </c>
    </row>
    <row r="21" spans="2:9" s="430" customFormat="1" ht="15.75" customHeight="1" hidden="1">
      <c r="B21" s="428"/>
      <c r="C21" s="429" t="s">
        <v>171</v>
      </c>
      <c r="D21" s="429"/>
      <c r="E21" s="429"/>
      <c r="F21" s="429"/>
      <c r="G21" s="429"/>
      <c r="H21" s="418"/>
      <c r="I21" s="419"/>
    </row>
    <row r="22" spans="2:9" s="430" customFormat="1" ht="15.75" customHeight="1" hidden="1">
      <c r="B22" s="428"/>
      <c r="C22" s="429" t="s">
        <v>172</v>
      </c>
      <c r="D22" s="429"/>
      <c r="E22" s="429"/>
      <c r="F22" s="429"/>
      <c r="G22" s="429"/>
      <c r="H22" s="418"/>
      <c r="I22" s="419"/>
    </row>
    <row r="23" spans="2:9" s="430" customFormat="1" ht="15.75" customHeight="1">
      <c r="B23" s="428"/>
      <c r="C23" s="429" t="s">
        <v>173</v>
      </c>
      <c r="D23" s="429"/>
      <c r="E23" s="429"/>
      <c r="F23" s="429"/>
      <c r="G23" s="429"/>
      <c r="H23" s="418">
        <v>89940</v>
      </c>
      <c r="I23" s="419">
        <v>80494</v>
      </c>
    </row>
    <row r="24" spans="2:9" s="430" customFormat="1" ht="15.75" customHeight="1">
      <c r="B24" s="428"/>
      <c r="C24" s="429" t="s">
        <v>174</v>
      </c>
      <c r="D24" s="429"/>
      <c r="E24" s="429"/>
      <c r="F24" s="429"/>
      <c r="G24" s="429"/>
      <c r="H24" s="418">
        <v>14111</v>
      </c>
      <c r="I24" s="419">
        <v>10952</v>
      </c>
    </row>
    <row r="25" spans="2:9" s="430" customFormat="1" ht="15.75" customHeight="1">
      <c r="B25" s="428"/>
      <c r="C25" s="429" t="s">
        <v>175</v>
      </c>
      <c r="D25" s="429"/>
      <c r="E25" s="429"/>
      <c r="F25" s="429"/>
      <c r="G25" s="429"/>
      <c r="H25" s="418">
        <v>4373</v>
      </c>
      <c r="I25" s="419">
        <v>5230</v>
      </c>
    </row>
    <row r="26" spans="2:9" s="430" customFormat="1" ht="15.75" customHeight="1">
      <c r="B26" s="428"/>
      <c r="C26" s="429" t="s">
        <v>176</v>
      </c>
      <c r="D26" s="429"/>
      <c r="E26" s="429"/>
      <c r="F26" s="429"/>
      <c r="G26" s="429"/>
      <c r="H26" s="418">
        <v>10714</v>
      </c>
      <c r="I26" s="419">
        <v>22004</v>
      </c>
    </row>
    <row r="27" spans="2:10" s="430" customFormat="1" ht="15.75" customHeight="1">
      <c r="B27" s="428"/>
      <c r="C27" s="429" t="s">
        <v>177</v>
      </c>
      <c r="D27" s="429"/>
      <c r="E27" s="429"/>
      <c r="F27" s="429"/>
      <c r="G27" s="429"/>
      <c r="H27" s="418">
        <v>0</v>
      </c>
      <c r="I27" s="419"/>
      <c r="J27" s="418"/>
    </row>
    <row r="28" spans="2:9" s="430" customFormat="1" ht="15.75" customHeight="1" hidden="1">
      <c r="B28" s="428"/>
      <c r="C28" s="429" t="s">
        <v>178</v>
      </c>
      <c r="D28" s="429"/>
      <c r="E28" s="429"/>
      <c r="F28" s="429"/>
      <c r="G28" s="429"/>
      <c r="H28" s="418"/>
      <c r="I28" s="419"/>
    </row>
    <row r="29" spans="2:9" s="430" customFormat="1" ht="15.75" customHeight="1" hidden="1">
      <c r="B29" s="428"/>
      <c r="C29" s="429" t="s">
        <v>179</v>
      </c>
      <c r="D29" s="429"/>
      <c r="E29" s="429"/>
      <c r="F29" s="429"/>
      <c r="G29" s="429"/>
      <c r="H29" s="418">
        <v>0</v>
      </c>
      <c r="I29" s="419">
        <v>0</v>
      </c>
    </row>
    <row r="30" spans="2:10" s="430" customFormat="1" ht="15.75" customHeight="1">
      <c r="B30" s="428"/>
      <c r="C30" s="602" t="s">
        <v>180</v>
      </c>
      <c r="D30" s="602"/>
      <c r="E30" s="602"/>
      <c r="F30" s="602"/>
      <c r="G30" s="603"/>
      <c r="H30" s="418">
        <v>18908</v>
      </c>
      <c r="I30" s="422">
        <v>9632</v>
      </c>
      <c r="J30" s="431"/>
    </row>
    <row r="31" spans="2:9" s="435" customFormat="1" ht="21" customHeight="1">
      <c r="B31" s="433"/>
      <c r="C31" s="434"/>
      <c r="D31" s="434"/>
      <c r="E31" s="434"/>
      <c r="F31" s="434"/>
      <c r="G31" s="434"/>
      <c r="H31" s="238">
        <f>SUM(H15:H30)</f>
        <v>567281</v>
      </c>
      <c r="I31" s="423">
        <f>SUM(I15:I30)</f>
        <v>607464</v>
      </c>
    </row>
    <row r="32" spans="2:10" s="420" customFormat="1" ht="16.5" customHeight="1">
      <c r="B32" s="597" t="s">
        <v>181</v>
      </c>
      <c r="C32" s="598"/>
      <c r="D32" s="598"/>
      <c r="E32" s="598"/>
      <c r="F32" s="598"/>
      <c r="G32" s="598"/>
      <c r="H32" s="436">
        <f>+H12-H31</f>
        <v>1348108</v>
      </c>
      <c r="I32" s="437">
        <f>+I12-I31</f>
        <v>1258587</v>
      </c>
      <c r="J32" s="421"/>
    </row>
    <row r="33" spans="2:9" s="420" customFormat="1" ht="17.25" customHeight="1">
      <c r="B33" s="604" t="s">
        <v>182</v>
      </c>
      <c r="C33" s="605"/>
      <c r="D33" s="605"/>
      <c r="E33" s="605"/>
      <c r="F33" s="605"/>
      <c r="G33" s="605"/>
      <c r="H33" s="440"/>
      <c r="I33" s="441"/>
    </row>
    <row r="34" spans="2:9" s="420" customFormat="1" ht="14.25" customHeight="1">
      <c r="B34" s="416"/>
      <c r="C34" s="417" t="s">
        <v>183</v>
      </c>
      <c r="D34" s="417"/>
      <c r="E34" s="417"/>
      <c r="F34" s="417"/>
      <c r="G34" s="417"/>
      <c r="H34" s="239">
        <v>-302100</v>
      </c>
      <c r="I34" s="419">
        <v>-280526</v>
      </c>
    </row>
    <row r="35" spans="2:9" s="420" customFormat="1" ht="5.25" customHeight="1">
      <c r="B35" s="416"/>
      <c r="C35" s="417"/>
      <c r="D35" s="417"/>
      <c r="E35" s="417"/>
      <c r="F35" s="417"/>
      <c r="G35" s="417"/>
      <c r="H35" s="442"/>
      <c r="I35" s="443"/>
    </row>
    <row r="36" spans="2:9" s="420" customFormat="1" ht="21" customHeight="1">
      <c r="B36" s="597" t="s">
        <v>184</v>
      </c>
      <c r="C36" s="598"/>
      <c r="D36" s="598"/>
      <c r="E36" s="598"/>
      <c r="F36" s="598"/>
      <c r="G36" s="599"/>
      <c r="H36" s="238">
        <f>+H32+H34</f>
        <v>1046008</v>
      </c>
      <c r="I36" s="423">
        <f>+I32+I34</f>
        <v>978061</v>
      </c>
    </row>
    <row r="37" spans="2:9" s="420" customFormat="1" ht="24.75" customHeight="1">
      <c r="B37" s="604" t="s">
        <v>185</v>
      </c>
      <c r="C37" s="605"/>
      <c r="D37" s="605"/>
      <c r="E37" s="605"/>
      <c r="F37" s="605"/>
      <c r="G37" s="605"/>
      <c r="H37" s="240"/>
      <c r="I37" s="444"/>
    </row>
    <row r="38" spans="2:10" s="420" customFormat="1" ht="15.75" customHeight="1">
      <c r="B38" s="416"/>
      <c r="C38" s="417" t="s">
        <v>186</v>
      </c>
      <c r="D38" s="417"/>
      <c r="E38" s="417"/>
      <c r="F38" s="417"/>
      <c r="G38" s="417"/>
      <c r="H38" s="237">
        <v>470772</v>
      </c>
      <c r="I38" s="419">
        <v>96957</v>
      </c>
      <c r="J38" s="257"/>
    </row>
    <row r="39" spans="2:9" s="430" customFormat="1" ht="21" customHeight="1">
      <c r="B39" s="600" t="s">
        <v>187</v>
      </c>
      <c r="C39" s="601"/>
      <c r="D39" s="601"/>
      <c r="E39" s="601"/>
      <c r="F39" s="601"/>
      <c r="G39" s="606"/>
      <c r="H39" s="238">
        <f>+H36+H38</f>
        <v>1516780</v>
      </c>
      <c r="I39" s="423">
        <f>+I36+I38</f>
        <v>1075018</v>
      </c>
    </row>
    <row r="40" spans="2:9" s="420" customFormat="1" ht="2.25" customHeight="1">
      <c r="B40" s="416"/>
      <c r="C40" s="417"/>
      <c r="D40" s="417"/>
      <c r="E40" s="417"/>
      <c r="F40" s="417"/>
      <c r="G40" s="417"/>
      <c r="H40" s="445"/>
      <c r="I40" s="444"/>
    </row>
    <row r="41" spans="2:9" s="420" customFormat="1" ht="18.75" customHeight="1">
      <c r="B41" s="597" t="s">
        <v>188</v>
      </c>
      <c r="C41" s="598"/>
      <c r="D41" s="598"/>
      <c r="E41" s="598"/>
      <c r="F41" s="598"/>
      <c r="G41" s="598"/>
      <c r="H41" s="240"/>
      <c r="I41" s="419"/>
    </row>
    <row r="42" spans="2:9" s="420" customFormat="1" ht="18.75" customHeight="1">
      <c r="B42" s="438" t="s">
        <v>189</v>
      </c>
      <c r="C42" s="412"/>
      <c r="D42" s="412"/>
      <c r="E42" s="412"/>
      <c r="F42" s="412"/>
      <c r="G42" s="412"/>
      <c r="H42" s="239">
        <f>240769-H43</f>
        <v>232762</v>
      </c>
      <c r="I42" s="419">
        <f>317576-I43</f>
        <v>297675</v>
      </c>
    </row>
    <row r="43" spans="2:10" s="417" customFormat="1" ht="15" customHeight="1">
      <c r="B43" s="438" t="s">
        <v>190</v>
      </c>
      <c r="C43" s="412"/>
      <c r="D43" s="412"/>
      <c r="E43" s="412"/>
      <c r="F43" s="412"/>
      <c r="G43" s="412"/>
      <c r="H43" s="239">
        <v>8007</v>
      </c>
      <c r="I43" s="419">
        <v>19901</v>
      </c>
      <c r="J43" s="239"/>
    </row>
    <row r="44" spans="1:9" s="417" customFormat="1" ht="14.25" customHeight="1">
      <c r="A44" s="446"/>
      <c r="B44" s="438" t="s">
        <v>207</v>
      </c>
      <c r="C44" s="439"/>
      <c r="D44" s="439"/>
      <c r="E44" s="439"/>
      <c r="F44" s="439"/>
      <c r="G44" s="439"/>
      <c r="H44" s="239">
        <f>429360+30</f>
        <v>429390</v>
      </c>
      <c r="I44" s="419">
        <v>318395</v>
      </c>
    </row>
    <row r="45" spans="2:9" s="417" customFormat="1" ht="14.25" customHeight="1">
      <c r="B45" s="438" t="s">
        <v>208</v>
      </c>
      <c r="C45" s="439"/>
      <c r="D45" s="439"/>
      <c r="E45" s="439"/>
      <c r="F45" s="439"/>
      <c r="G45" s="439"/>
      <c r="H45" s="239">
        <v>56023</v>
      </c>
      <c r="I45" s="419">
        <v>52585</v>
      </c>
    </row>
    <row r="46" spans="2:9" s="420" customFormat="1" ht="15.75" customHeight="1">
      <c r="B46" s="438" t="s">
        <v>191</v>
      </c>
      <c r="C46" s="439"/>
      <c r="D46" s="439"/>
      <c r="E46" s="439"/>
      <c r="F46" s="439"/>
      <c r="G46" s="439"/>
      <c r="H46" s="239"/>
      <c r="I46" s="419"/>
    </row>
    <row r="47" spans="2:10" s="420" customFormat="1" ht="15" customHeight="1">
      <c r="B47" s="438"/>
      <c r="C47" s="439" t="s">
        <v>192</v>
      </c>
      <c r="D47" s="439"/>
      <c r="E47" s="439"/>
      <c r="F47" s="439"/>
      <c r="G47" s="439"/>
      <c r="H47" s="239">
        <v>469396</v>
      </c>
      <c r="I47" s="419">
        <v>454311</v>
      </c>
      <c r="J47" s="239"/>
    </row>
    <row r="48" spans="2:9" s="420" customFormat="1" ht="15" customHeight="1">
      <c r="B48" s="438"/>
      <c r="C48" s="439" t="s">
        <v>193</v>
      </c>
      <c r="D48" s="439"/>
      <c r="E48" s="439"/>
      <c r="F48" s="439"/>
      <c r="G48" s="439"/>
      <c r="H48" s="239">
        <v>5465</v>
      </c>
      <c r="I48" s="419">
        <v>4105</v>
      </c>
    </row>
    <row r="49" spans="2:9" s="420" customFormat="1" ht="15" customHeight="1" hidden="1">
      <c r="B49" s="438"/>
      <c r="C49" s="439" t="s">
        <v>194</v>
      </c>
      <c r="D49" s="439"/>
      <c r="E49" s="439"/>
      <c r="F49" s="439"/>
      <c r="G49" s="439"/>
      <c r="H49" s="239"/>
      <c r="I49" s="419">
        <v>0</v>
      </c>
    </row>
    <row r="50" spans="2:9" s="420" customFormat="1" ht="15" customHeight="1" hidden="1">
      <c r="B50" s="438"/>
      <c r="C50" s="439" t="s">
        <v>195</v>
      </c>
      <c r="D50" s="439"/>
      <c r="E50" s="439"/>
      <c r="F50" s="439"/>
      <c r="G50" s="439"/>
      <c r="H50" s="239"/>
      <c r="I50" s="419">
        <v>0</v>
      </c>
    </row>
    <row r="51" spans="2:9" s="420" customFormat="1" ht="15" customHeight="1" hidden="1">
      <c r="B51" s="438"/>
      <c r="C51" s="439" t="s">
        <v>196</v>
      </c>
      <c r="D51" s="439"/>
      <c r="E51" s="439"/>
      <c r="F51" s="439"/>
      <c r="G51" s="439"/>
      <c r="H51" s="239"/>
      <c r="I51" s="419"/>
    </row>
    <row r="52" spans="2:9" s="420" customFormat="1" ht="15.75" customHeight="1">
      <c r="B52" s="438" t="s">
        <v>197</v>
      </c>
      <c r="C52" s="439"/>
      <c r="D52" s="439"/>
      <c r="E52" s="439"/>
      <c r="F52" s="439"/>
      <c r="G52" s="439"/>
      <c r="H52" s="239"/>
      <c r="I52" s="419"/>
    </row>
    <row r="53" spans="2:9" s="420" customFormat="1" ht="17.25" customHeight="1" hidden="1">
      <c r="B53" s="438"/>
      <c r="C53" s="439" t="s">
        <v>198</v>
      </c>
      <c r="D53" s="439"/>
      <c r="E53" s="439"/>
      <c r="F53" s="439"/>
      <c r="G53" s="439"/>
      <c r="H53" s="239"/>
      <c r="I53" s="419"/>
    </row>
    <row r="54" spans="2:9" s="420" customFormat="1" ht="17.25" customHeight="1">
      <c r="B54" s="438"/>
      <c r="C54" s="439" t="s">
        <v>199</v>
      </c>
      <c r="D54" s="439"/>
      <c r="E54" s="439"/>
      <c r="F54" s="439"/>
      <c r="G54" s="439"/>
      <c r="H54" s="239">
        <f>RESULTADO!M31</f>
        <v>315737</v>
      </c>
      <c r="I54" s="422">
        <f>RESULTADO!P31</f>
        <v>-71954</v>
      </c>
    </row>
    <row r="55" spans="2:9" s="430" customFormat="1" ht="22.5" customHeight="1">
      <c r="B55" s="600" t="s">
        <v>200</v>
      </c>
      <c r="C55" s="601"/>
      <c r="D55" s="601"/>
      <c r="E55" s="601"/>
      <c r="F55" s="601"/>
      <c r="G55" s="601"/>
      <c r="H55" s="241">
        <f>SUM(H42:H54)</f>
        <v>1516780</v>
      </c>
      <c r="I55" s="447">
        <f>SUM(I42:I54)</f>
        <v>1075018</v>
      </c>
    </row>
    <row r="56" spans="2:9" s="430" customFormat="1" ht="2.25" customHeight="1">
      <c r="B56" s="448"/>
      <c r="C56" s="432"/>
      <c r="D56" s="432"/>
      <c r="E56" s="432"/>
      <c r="F56" s="432"/>
      <c r="G56" s="432"/>
      <c r="H56" s="449"/>
      <c r="I56" s="450"/>
    </row>
    <row r="57" spans="2:9" s="136" customFormat="1" ht="3" customHeight="1" thickBot="1">
      <c r="B57" s="451"/>
      <c r="C57" s="452"/>
      <c r="D57" s="452"/>
      <c r="E57" s="452"/>
      <c r="F57" s="452"/>
      <c r="G57" s="452"/>
      <c r="H57" s="452"/>
      <c r="I57" s="453"/>
    </row>
    <row r="58" spans="2:9" s="136" customFormat="1" ht="14.25" customHeight="1">
      <c r="B58" s="512" t="s">
        <v>203</v>
      </c>
      <c r="C58" s="513"/>
      <c r="D58" s="513"/>
      <c r="E58" s="513"/>
      <c r="F58" s="513"/>
      <c r="G58" s="513"/>
      <c r="H58" s="513"/>
      <c r="I58" s="514"/>
    </row>
    <row r="59" spans="2:9" s="6" customFormat="1" ht="6" customHeight="1" thickBot="1">
      <c r="B59" s="123"/>
      <c r="C59" s="124"/>
      <c r="D59" s="125"/>
      <c r="E59" s="124"/>
      <c r="F59" s="124"/>
      <c r="G59" s="124"/>
      <c r="H59" s="126"/>
      <c r="I59" s="127"/>
    </row>
    <row r="60" spans="3:8" s="6" customFormat="1" ht="9.75" customHeight="1">
      <c r="C60" s="454"/>
      <c r="D60" s="454"/>
      <c r="E60" s="454"/>
      <c r="F60" s="454"/>
      <c r="G60" s="454"/>
      <c r="H60" s="455"/>
    </row>
    <row r="61" spans="8:9" ht="12.75">
      <c r="H61" s="456"/>
      <c r="I61" s="456"/>
    </row>
    <row r="62" spans="6:9" ht="12.75">
      <c r="F62" s="467"/>
      <c r="H62" s="468"/>
      <c r="I62" s="468"/>
    </row>
    <row r="63" spans="2:9" ht="15">
      <c r="B63" s="5"/>
      <c r="F63" s="467"/>
      <c r="H63" s="468"/>
      <c r="I63" s="468"/>
    </row>
    <row r="64" spans="2:9" ht="15">
      <c r="B64" s="5"/>
      <c r="F64" s="467"/>
      <c r="H64" s="468"/>
      <c r="I64" s="468"/>
    </row>
    <row r="65" spans="6:9" ht="12.75">
      <c r="F65" s="467"/>
      <c r="H65" s="468"/>
      <c r="I65" s="468"/>
    </row>
    <row r="66" spans="6:9" ht="12.75">
      <c r="F66" s="467"/>
      <c r="H66" s="468"/>
      <c r="I66" s="468"/>
    </row>
    <row r="67" spans="6:9" ht="12.75">
      <c r="F67" s="467"/>
      <c r="H67" s="468"/>
      <c r="I67" s="468"/>
    </row>
    <row r="68" spans="6:9" ht="12.75">
      <c r="F68" s="467"/>
      <c r="H68" s="468"/>
      <c r="I68" s="468"/>
    </row>
    <row r="69" spans="6:9" ht="12.75">
      <c r="F69" s="467"/>
      <c r="H69" s="468"/>
      <c r="I69" s="468"/>
    </row>
    <row r="70" spans="6:9" ht="12.75">
      <c r="F70" s="467"/>
      <c r="H70" s="468"/>
      <c r="I70" s="468"/>
    </row>
    <row r="71" spans="6:9" ht="12.75">
      <c r="F71" s="467"/>
      <c r="H71" s="468"/>
      <c r="I71" s="468"/>
    </row>
    <row r="72" spans="6:9" ht="12.75">
      <c r="F72" s="467"/>
      <c r="H72" s="468"/>
      <c r="I72" s="468"/>
    </row>
    <row r="73" spans="6:9" ht="12.75">
      <c r="F73" s="467"/>
      <c r="H73" s="468"/>
      <c r="I73" s="468"/>
    </row>
    <row r="74" spans="6:9" ht="12.75">
      <c r="F74" s="467"/>
      <c r="H74" s="468"/>
      <c r="I74" s="468"/>
    </row>
    <row r="75" spans="8:9" ht="12.75">
      <c r="H75" s="468"/>
      <c r="I75" s="468"/>
    </row>
    <row r="76" spans="8:9" ht="12.75">
      <c r="H76" s="466"/>
      <c r="I76" s="466"/>
    </row>
  </sheetData>
  <sheetProtection/>
  <mergeCells count="15">
    <mergeCell ref="B41:G41"/>
    <mergeCell ref="B55:G55"/>
    <mergeCell ref="B58:I58"/>
    <mergeCell ref="C30:G30"/>
    <mergeCell ref="B32:G32"/>
    <mergeCell ref="B33:G33"/>
    <mergeCell ref="B36:G36"/>
    <mergeCell ref="B37:G37"/>
    <mergeCell ref="B39:G39"/>
    <mergeCell ref="B3:I3"/>
    <mergeCell ref="B4:I4"/>
    <mergeCell ref="B5:I5"/>
    <mergeCell ref="H6:H7"/>
    <mergeCell ref="I6:I7"/>
    <mergeCell ref="B8:G8"/>
  </mergeCells>
  <printOptions horizontalCentered="1"/>
  <pageMargins left="0.2362204724409449" right="0.2362204724409449" top="0.5905511811023623" bottom="0.3937007874015748" header="0.31496062992125984" footer="0.5118110236220472"/>
  <pageSetup horizontalDpi="600" verticalDpi="600" orientation="portrait" paperSize="9" scale="80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AF3-GERENCIA DE CONTABILIDADE</dc:creator>
  <cp:keywords/>
  <dc:description/>
  <cp:lastModifiedBy>Beatriz Albino da Silva</cp:lastModifiedBy>
  <cp:lastPrinted>2020-05-27T15:28:36Z</cp:lastPrinted>
  <dcterms:created xsi:type="dcterms:W3CDTF">2001-02-15T19:49:28Z</dcterms:created>
  <dcterms:modified xsi:type="dcterms:W3CDTF">2020-08-11T12:43:49Z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SOACAT\304907</vt:lpwstr>
  </property>
  <property fmtid="{D5CDD505-2E9C-101B-9397-08002B2CF9AE}" pid="4" name="SSDCxCLASSFICATION_DATE">
    <vt:lpwstr>14/05/2019 18:03:47</vt:lpwstr>
  </property>
  <property fmtid="{D5CDD505-2E9C-101B-9397-08002B2CF9AE}" pid="5" name="SSDCxCLASSFICATION_GUID">
    <vt:lpwstr>731A424E55FDB8B6CBF329D9EDC23F17</vt:lpwstr>
  </property>
  <property fmtid="{D5CDD505-2E9C-101B-9397-08002B2CF9AE}" pid="6" name="SSDCxCLASSFICATION_LANG">
    <vt:lpwstr>pt</vt:lpwstr>
  </property>
</Properties>
</file>