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anm\Downloads\novos\"/>
    </mc:Choice>
  </mc:AlternateContent>
  <bookViews>
    <workbookView xWindow="0" yWindow="0" windowWidth="25200" windowHeight="11550" activeTab="2"/>
  </bookViews>
  <sheets>
    <sheet name="ATIVO" sheetId="9" r:id="rId1"/>
    <sheet name="PASSIVO " sheetId="10" r:id="rId2"/>
    <sheet name="RESULTADO" sheetId="11" r:id="rId3"/>
    <sheet name="DRA " sheetId="13" r:id="rId4"/>
    <sheet name="DMPL" sheetId="14" r:id="rId5"/>
    <sheet name="DFC" sheetId="16" r:id="rId6"/>
    <sheet name="DVA 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ATIVO!#REF!</definedName>
    <definedName name="\a" localSheetId="5">[1]ATIVO!#REF!</definedName>
    <definedName name="\a" localSheetId="4">[2]ATIVO!#REF!</definedName>
    <definedName name="\a" localSheetId="3">[3]ATIVO!#REF!</definedName>
    <definedName name="\a" localSheetId="6">'DVA '!#REF!</definedName>
    <definedName name="\a" localSheetId="1">'PASSIVO '!#REF!</definedName>
    <definedName name="\a" localSheetId="2">RESULTADO!#REF!</definedName>
    <definedName name="\b" localSheetId="0">ATIVO!#REF!</definedName>
    <definedName name="\b" localSheetId="5">[1]ATIVO!#REF!</definedName>
    <definedName name="\b" localSheetId="4">[2]ATIVO!#REF!</definedName>
    <definedName name="\b" localSheetId="3">[3]ATIVO!#REF!</definedName>
    <definedName name="\b" localSheetId="6">'DVA '!#REF!</definedName>
    <definedName name="\b" localSheetId="1">'PASSIVO '!#REF!</definedName>
    <definedName name="\b" localSheetId="2">RESULTADO!#REF!</definedName>
    <definedName name="__dfc02" localSheetId="4">[4]ATIVO!#REF!</definedName>
    <definedName name="__dfc02" localSheetId="3">[4]ATIVO!#REF!</definedName>
    <definedName name="__dfc02">[4]ATIVO!#REF!</definedName>
    <definedName name="_dfc02" localSheetId="4">[4]ATIVO!#REF!</definedName>
    <definedName name="_dfc02" localSheetId="3">[4]ATIVO!#REF!</definedName>
    <definedName name="_dfc02">[4]ATIVO!#REF!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aa" localSheetId="5">#REF!</definedName>
    <definedName name="aa" localSheetId="4">#REF!</definedName>
    <definedName name="aa" localSheetId="3">#REF!</definedName>
    <definedName name="aaa" localSheetId="4">[5]ATIVO!#REF!</definedName>
    <definedName name="aaa" localSheetId="3">[5]ATIVO!#REF!</definedName>
    <definedName name="aaa" localSheetId="6">[5]ATIVO!#REF!</definedName>
    <definedName name="aaaaa" localSheetId="4">[3]ATIVO!#REF!</definedName>
    <definedName name="aaaaa" localSheetId="3">[3]ATIVO!#REF!</definedName>
    <definedName name="aaaaa" localSheetId="6">[3]ATIVO!#REF!</definedName>
    <definedName name="alfa" localSheetId="4">[3]ATIVO!#REF!</definedName>
    <definedName name="alfa" localSheetId="3">[3]ATIVO!#REF!</definedName>
    <definedName name="alfa" localSheetId="6">[3]ATIVO!#REF!</definedName>
    <definedName name="anexo2a" localSheetId="0">[6]ATIVO!#REF!</definedName>
    <definedName name="anexo2a" localSheetId="5">[5]ATIVO!#REF!</definedName>
    <definedName name="anexo2a" localSheetId="4">[7]ATIVO!#REF!</definedName>
    <definedName name="anexo2a" localSheetId="3">[8]ATIVO!#REF!</definedName>
    <definedName name="anexo2a" localSheetId="6">[7]ATIVO!#REF!</definedName>
    <definedName name="anexo2a" localSheetId="1">[6]ATIVO!#REF!</definedName>
    <definedName name="anexo2a" localSheetId="2">[6]ATIVO!#REF!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[6]ATIVO!#REF!</definedName>
    <definedName name="anexo3a" localSheetId="5">[5]ATIVO!#REF!</definedName>
    <definedName name="anexo3a" localSheetId="4">[7]ATIVO!#REF!</definedName>
    <definedName name="anexo3a" localSheetId="3">[8]ATIVO!#REF!</definedName>
    <definedName name="anexo3a" localSheetId="6">[7]ATIVO!#REF!</definedName>
    <definedName name="anexo3a" localSheetId="1">[6]ATIVO!#REF!</definedName>
    <definedName name="anexo3a" localSheetId="2">[6]ATIVO!#REF!</definedName>
    <definedName name="_xlnm.Extract" localSheetId="0">ATIVO!#REF!</definedName>
    <definedName name="_xlnm.Extract" localSheetId="5">[1]ATIVO!#REF!</definedName>
    <definedName name="_xlnm.Extract" localSheetId="4">[2]ATIVO!#REF!</definedName>
    <definedName name="_xlnm.Extract" localSheetId="3">[3]ATIVO!#REF!</definedName>
    <definedName name="_xlnm.Extract" localSheetId="6">'DVA '!#REF!</definedName>
    <definedName name="_xlnm.Extract" localSheetId="1">'PASSIVO '!#REF!</definedName>
    <definedName name="_xlnm.Extract" localSheetId="2">#REF!</definedName>
    <definedName name="_xlnm.Extract">[4]ATIVO!#REF!</definedName>
    <definedName name="_xlnm.Print_Area" localSheetId="0">ATIVO!$A$1:$G$44</definedName>
    <definedName name="_xlnm.Print_Area" localSheetId="5">DFC!$A$1:$E$99</definedName>
    <definedName name="_xlnm.Print_Area" localSheetId="4">DMPL!$A$1:$K$21</definedName>
    <definedName name="_xlnm.Print_Area" localSheetId="3">'DRA '!$A$1:$I$24</definedName>
    <definedName name="_xlnm.Print_Area" localSheetId="6">'DVA '!$A$1:$E$66</definedName>
    <definedName name="_xlnm.Print_Area" localSheetId="1">'PASSIVO '!$A$1:$G$59</definedName>
    <definedName name="_xlnm.Print_Area" localSheetId="2">RESULTADO!$A$1:$G$87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_xlnm.Database" localSheetId="0">ATIVO!#REF!</definedName>
    <definedName name="_xlnm.Database" localSheetId="5">[1]ATIVO!#REF!</definedName>
    <definedName name="_xlnm.Database" localSheetId="4">[2]ATIVO!#REF!</definedName>
    <definedName name="_xlnm.Database" localSheetId="3">[3]ATIVO!#REF!</definedName>
    <definedName name="_xlnm.Database" localSheetId="6">'DVA '!#REF!</definedName>
    <definedName name="_xlnm.Database" localSheetId="1">'PASSIVO '!#REF!</definedName>
    <definedName name="_xlnm.Database" localSheetId="2">#REF!</definedName>
    <definedName name="_xlnm.Database">[4]ATIVO!#REF!</definedName>
    <definedName name="bbb" localSheetId="5">#REF!</definedName>
    <definedName name="bbb" localSheetId="4">#REF!</definedName>
    <definedName name="bbb" localSheetId="3">#REF!</definedName>
    <definedName name="beta" localSheetId="0">[9]ATIVO!#REF!</definedName>
    <definedName name="beta" localSheetId="4">[3]ATIVO!#REF!</definedName>
    <definedName name="beta" localSheetId="3">[3]ATIVO!#REF!</definedName>
    <definedName name="beta" localSheetId="6">[3]ATIVO!#REF!</definedName>
    <definedName name="beta" localSheetId="1">[9]ATIVO!#REF!</definedName>
    <definedName name="dfcd02" localSheetId="4">[4]ATIVO!#REF!</definedName>
    <definedName name="dfcd02" localSheetId="3">[4]ATIVO!#REF!</definedName>
    <definedName name="dfcd02">[4]ATIVO!#REF!</definedName>
    <definedName name="er" localSheetId="0">[10]ATIVO!#REF!</definedName>
    <definedName name="er" localSheetId="4">[5]ATIVO!#REF!</definedName>
    <definedName name="er" localSheetId="3">[5]ATIVO!#REF!</definedName>
    <definedName name="er" localSheetId="6">[5]ATIVO!#REF!</definedName>
    <definedName name="er" localSheetId="1">[10]ATIVO!#REF!</definedName>
    <definedName name="Print_Area_MI" localSheetId="0">ATIVO!#REF!</definedName>
    <definedName name="Print_Area_MI" localSheetId="5">[1]ATIVO!#REF!</definedName>
    <definedName name="Print_Area_MI" localSheetId="4">DMPL!$A$6:$K$11</definedName>
    <definedName name="Print_Area_MI" localSheetId="3">[3]ATIVO!#REF!</definedName>
    <definedName name="Print_Area_MI" localSheetId="6">'DVA '!#REF!</definedName>
    <definedName name="Print_Area_MI" localSheetId="1">'PASSIVO '!#REF!</definedName>
    <definedName name="Print_Area_MI" localSheetId="2">RESULTADO!$A$86:$G$107</definedName>
    <definedName name="rt" localSheetId="4">[3]ATIVO!#REF!</definedName>
    <definedName name="rt" localSheetId="3">[3]ATIVO!#REF!</definedName>
    <definedName name="rt" localSheetId="6">[3]ATIVO!#REF!</definedName>
    <definedName name="sd" localSheetId="4">[5]ATIVO!#REF!</definedName>
    <definedName name="sd" localSheetId="3">[5]ATIVO!#REF!</definedName>
    <definedName name="sd" localSheetId="6">[5]ATIVO!#REF!</definedName>
    <definedName name="solver_opt" localSheetId="0" hidden="1">ATIVO!#REF!</definedName>
    <definedName name="solver_opt" localSheetId="6" hidden="1">'DVA '!#REF!</definedName>
    <definedName name="solver_opt" localSheetId="1" hidden="1">'PASSIVO '!#REF!</definedName>
    <definedName name="_xlnm.Print_Titles" localSheetId="5">DFC!$1:$11</definedName>
    <definedName name="Z" localSheetId="5">[4]ATIVO!#REF!</definedName>
    <definedName name="Z_3B89CD75_4169_4C00_8FF5_A4EF44D39D91_.wvu.Cols" localSheetId="0" hidden="1">ATIVO!#REF!,ATIVO!#REF!</definedName>
    <definedName name="Z_3B89CD75_4169_4C00_8FF5_A4EF44D39D91_.wvu.Cols" localSheetId="5" hidden="1">DFC!#REF!,DFC!#REF!</definedName>
    <definedName name="Z_3B89CD75_4169_4C00_8FF5_A4EF44D39D91_.wvu.Cols" localSheetId="4" hidden="1">DMPL!#REF!,DMPL!#REF!,DMPL!$E:$F</definedName>
    <definedName name="Z_3B89CD75_4169_4C00_8FF5_A4EF44D39D91_.wvu.Cols" localSheetId="1" hidden="1">'PASSIVO '!#REF!,'PASSIVO '!#REF!</definedName>
    <definedName name="Z_3B89CD75_4169_4C00_8FF5_A4EF44D39D91_.wvu.Cols" localSheetId="2" hidden="1">RESULTADO!#REF!</definedName>
    <definedName name="Z_3B89CD75_4169_4C00_8FF5_A4EF44D39D91_.wvu.PrintArea" localSheetId="0" hidden="1">ATIVO!$A$1:$G$42</definedName>
    <definedName name="Z_3B89CD75_4169_4C00_8FF5_A4EF44D39D91_.wvu.PrintArea" localSheetId="5" hidden="1">DFC!$A$1:$H$113</definedName>
    <definedName name="Z_3B89CD75_4169_4C00_8FF5_A4EF44D39D91_.wvu.PrintArea" localSheetId="4" hidden="1">DMPL!$A$1:$K$20</definedName>
    <definedName name="Z_3B89CD75_4169_4C00_8FF5_A4EF44D39D91_.wvu.PrintArea" localSheetId="3" hidden="1">'DRA '!$A$1:$I$22</definedName>
    <definedName name="Z_3B89CD75_4169_4C00_8FF5_A4EF44D39D91_.wvu.PrintArea" localSheetId="6" hidden="1">'DVA '!$A$1:$E$64</definedName>
    <definedName name="Z_3B89CD75_4169_4C00_8FF5_A4EF44D39D91_.wvu.PrintArea" localSheetId="1" hidden="1">'PASSIVO '!$A$1:$G$58</definedName>
    <definedName name="Z_3B89CD75_4169_4C00_8FF5_A4EF44D39D91_.wvu.PrintArea" localSheetId="2" hidden="1">RESULTADO!$A$1:$G$85</definedName>
    <definedName name="Z_3B89CD75_4169_4C00_8FF5_A4EF44D39D91_.wvu.PrintTitles" localSheetId="5" hidden="1">DFC!$1:$11</definedName>
    <definedName name="Z_3B89CD75_4169_4C00_8FF5_A4EF44D39D91_.wvu.Rows" localSheetId="0" hidden="1">ATIVO!$12:$12,ATIVO!#REF!,ATIVO!#REF!,ATIVO!#REF!,ATIVO!#REF!,ATIVO!#REF!</definedName>
    <definedName name="Z_3B89CD75_4169_4C00_8FF5_A4EF44D39D91_.wvu.Rows" localSheetId="5" hidden="1">DFC!$33:$33,DFC!$35:$35,DFC!$55:$55,DFC!$65:$65,DFC!$68:$69,DFC!$74:$74,DFC!$90:$91,DFC!$104:$104,DFC!#REF!</definedName>
    <definedName name="Z_3B89CD75_4169_4C00_8FF5_A4EF44D39D91_.wvu.Rows" localSheetId="4" hidden="1">DMPL!#REF!,DMPL!$17:$17,DMPL!#REF!,DMPL!#REF!,DMPL!#REF!,DMPL!#REF!</definedName>
    <definedName name="Z_3B89CD75_4169_4C00_8FF5_A4EF44D39D91_.wvu.Rows" localSheetId="3" hidden="1">'DRA '!#REF!,'DRA '!#REF!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'!$33:$33,'PASSIVO '!$38:$39,'PASSIVO '!#REF!,'PASSIVO '!#REF!,'PASSIVO '!#REF!,'PASSIVO '!$52:$52</definedName>
    <definedName name="Z_3B89CD75_4169_4C00_8FF5_A4EF44D39D91_.wvu.Rows" localSheetId="2" hidden="1">RESULTADO!#REF!,RESULTADO!#REF!,RESULTADO!#REF!,RESULTADO!#REF!,RESULTADO!#REF!,RESULTADO!#REF!,RESULTADO!#REF!,RESULTADO!#REF!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1" l="1"/>
  <c r="E85" i="11"/>
  <c r="E35" i="11"/>
  <c r="E28" i="11"/>
  <c r="E44" i="11" l="1"/>
  <c r="E70" i="18" l="1"/>
  <c r="E69" i="18"/>
  <c r="C69" i="18"/>
  <c r="C39" i="18" l="1"/>
  <c r="E61" i="11" l="1"/>
  <c r="C22" i="18" l="1"/>
  <c r="E42" i="11"/>
  <c r="E49" i="11"/>
  <c r="E48" i="11"/>
  <c r="E29" i="11"/>
  <c r="E18" i="9"/>
  <c r="E41" i="16" l="1"/>
  <c r="I17" i="14" l="1"/>
  <c r="I19" i="14" s="1"/>
  <c r="C17" i="14"/>
  <c r="C19" i="14" l="1"/>
  <c r="K14" i="14"/>
  <c r="K15" i="14" l="1"/>
  <c r="I15" i="14"/>
  <c r="G15" i="14"/>
  <c r="C15" i="14"/>
  <c r="G78" i="11" l="1"/>
  <c r="E70" i="11"/>
  <c r="G42" i="11"/>
  <c r="G49" i="11"/>
  <c r="G48" i="11"/>
  <c r="G35" i="11"/>
  <c r="G29" i="11"/>
  <c r="G28" i="11"/>
  <c r="E22" i="11"/>
  <c r="G22" i="11"/>
  <c r="E50" i="11" l="1"/>
  <c r="E45" i="10"/>
  <c r="G45" i="10"/>
  <c r="G50" i="10" l="1"/>
  <c r="G17" i="14" s="1"/>
  <c r="K17" i="14" l="1"/>
  <c r="G17" i="9"/>
  <c r="E93" i="16"/>
  <c r="C93" i="16"/>
  <c r="E65" i="18" l="1"/>
  <c r="E22" i="9" l="1"/>
  <c r="E46" i="16"/>
  <c r="C46" i="16"/>
  <c r="E97" i="16" l="1"/>
  <c r="C97" i="16"/>
  <c r="E81" i="16"/>
  <c r="C81" i="16"/>
  <c r="E73" i="16"/>
  <c r="C73" i="16"/>
  <c r="E53" i="16"/>
  <c r="C53" i="16"/>
  <c r="D39" i="18" l="1"/>
  <c r="C47" i="18"/>
  <c r="C59" i="18"/>
  <c r="C54" i="18"/>
  <c r="C37" i="18"/>
  <c r="C18" i="18"/>
  <c r="D64" i="18" l="1"/>
  <c r="C26" i="18"/>
  <c r="C28" i="18" s="1"/>
  <c r="C33" i="18" s="1"/>
  <c r="G50" i="11" l="1"/>
  <c r="G36" i="11"/>
  <c r="F38" i="11"/>
  <c r="F53" i="11" s="1"/>
  <c r="F76" i="11" s="1"/>
  <c r="G25" i="11"/>
  <c r="E25" i="11"/>
  <c r="G29" i="10"/>
  <c r="E29" i="10"/>
  <c r="E36" i="11" l="1"/>
  <c r="E38" i="11" s="1"/>
  <c r="G38" i="11"/>
  <c r="G53" i="11" s="1"/>
  <c r="I19" i="13"/>
  <c r="E19" i="13"/>
  <c r="G73" i="11"/>
  <c r="E73" i="11"/>
  <c r="G53" i="10"/>
  <c r="G56" i="10" s="1"/>
  <c r="G32" i="9"/>
  <c r="G40" i="9" s="1"/>
  <c r="E32" i="9"/>
  <c r="E40" i="9" s="1"/>
  <c r="G22" i="9"/>
  <c r="G76" i="11" l="1"/>
  <c r="E15" i="16" s="1"/>
  <c r="E37" i="16" s="1"/>
  <c r="E53" i="11"/>
  <c r="E76" i="11" s="1"/>
  <c r="G58" i="10"/>
  <c r="E42" i="9"/>
  <c r="G42" i="9"/>
  <c r="G81" i="11" l="1"/>
  <c r="E65" i="16"/>
  <c r="E83" i="16" s="1"/>
  <c r="E81" i="11"/>
  <c r="C37" i="16"/>
  <c r="E50" i="10" l="1"/>
  <c r="C61" i="18"/>
  <c r="C62" i="18" s="1"/>
  <c r="C64" i="18" s="1"/>
  <c r="C70" i="18" s="1"/>
  <c r="G18" i="14"/>
  <c r="G19" i="14" s="1"/>
  <c r="I13" i="13"/>
  <c r="I22" i="13" s="1"/>
  <c r="E13" i="13"/>
  <c r="E22" i="13" s="1"/>
  <c r="E53" i="10"/>
  <c r="E56" i="10" s="1"/>
  <c r="E58" i="10" s="1"/>
  <c r="E61" i="10" s="1"/>
  <c r="K19" i="14" l="1"/>
  <c r="K18" i="14"/>
  <c r="C65" i="16"/>
  <c r="C83" i="16" l="1"/>
</calcChain>
</file>

<file path=xl/comments1.xml><?xml version="1.0" encoding="utf-8"?>
<comments xmlns="http://schemas.openxmlformats.org/spreadsheetml/2006/main">
  <authors>
    <author>Anibal Oliveira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Anibal Oliveira:</t>
        </r>
        <r>
          <rPr>
            <sz val="9"/>
            <color indexed="81"/>
            <rFont val="Tahoma"/>
            <family val="2"/>
          </rPr>
          <t xml:space="preserve">
Retirar, pois não tem saldo.</t>
        </r>
      </text>
    </comment>
  </commentList>
</comments>
</file>

<file path=xl/sharedStrings.xml><?xml version="1.0" encoding="utf-8"?>
<sst xmlns="http://schemas.openxmlformats.org/spreadsheetml/2006/main" count="271" uniqueCount="224">
  <si>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</si>
  <si>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</si>
  <si>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</si>
  <si>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</si>
  <si>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</si>
  <si>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</si>
  <si>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</si>
  <si>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</si>
  <si>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</si>
  <si>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</si>
  <si>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</si>
  <si>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</si>
  <si>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Imposto de renda e contribuição social diferidos</t>
  </si>
  <si>
    <t xml:space="preserve">   Cauções e depósitos vinculados</t>
  </si>
  <si>
    <t>IMOBILIZADO</t>
  </si>
  <si>
    <t>INTANGÍVEL</t>
  </si>
  <si>
    <t>TOTAL DO ATIVO</t>
  </si>
  <si>
    <t>31/12/2021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</si>
  <si>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</si>
  <si>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</si>
  <si>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</si>
  <si>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</si>
  <si>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</si>
  <si>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</si>
  <si>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</si>
  <si>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Contas a pagar com controladas</t>
  </si>
  <si>
    <t xml:space="preserve">    Outros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</si>
  <si>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</si>
  <si>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</si>
  <si>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</si>
  <si>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</si>
  <si>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</si>
  <si>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 xml:space="preserve">    Imposto de renda e contribuição social diferidos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</si>
  <si>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</si>
  <si>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</si>
  <si>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</si>
  <si>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</si>
  <si>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</si>
  <si>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( em milhares de Reais )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</si>
  <si>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</si>
  <si>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</si>
  <si>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</si>
  <si>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</si>
  <si>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</si>
  <si>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</si>
  <si>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</si>
  <si>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</si>
  <si>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</si>
  <si>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</si>
  <si>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</si>
  <si>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</si>
  <si>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</si>
  <si>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</si>
  <si>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</si>
  <si>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</si>
  <si>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</si>
  <si>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</si>
  <si>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</si>
  <si>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</si>
  <si>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</si>
  <si>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</si>
  <si>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</si>
  <si>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</si>
  <si>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</si>
  <si>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</si>
  <si>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</si>
  <si>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</si>
  <si>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</si>
  <si>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</si>
  <si>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</si>
  <si>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</si>
  <si>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</si>
  <si>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</si>
  <si>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</si>
  <si>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</si>
  <si>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</si>
  <si>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</si>
  <si>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</si>
  <si>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</si>
  <si>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</si>
  <si>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</si>
  <si>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</si>
  <si>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AJUSTES DE AVALIAÇÃO PATRIMONIAL REFLEXO</t>
  </si>
  <si>
    <t>OUTROS RESULTADOS ABRANGENTES</t>
  </si>
  <si>
    <t>Em 31 de dezembro de 2020</t>
  </si>
  <si>
    <t>Em 31 de dezembro de 2021</t>
  </si>
  <si>
    <t>RECEITAS ( DESPESAS )</t>
  </si>
  <si>
    <t>INSUMOS ADQUIRIDOS DE TERCEIROS</t>
  </si>
  <si>
    <t>Materiais, serviços e outros</t>
  </si>
  <si>
    <t>Encargos setoriais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</si>
  <si>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</si>
  <si>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</si>
  <si>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</si>
  <si>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</si>
  <si>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</si>
  <si>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</si>
  <si>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</si>
  <si>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</si>
  <si>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</si>
  <si>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</si>
  <si>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</si>
  <si>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 xml:space="preserve">Pessoal, encargos e honorários </t>
  </si>
  <si>
    <t>Plano de aposentadoria e pensão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</si>
  <si>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</si>
  <si>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</si>
  <si>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</si>
  <si>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</si>
  <si>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</si>
  <si>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</si>
  <si>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</si>
  <si>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</si>
  <si>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</si>
  <si>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(Em milhares de reais)</t>
  </si>
  <si>
    <t>ATIVIDADES OPERACIONAIS</t>
  </si>
  <si>
    <t>Resultado antes do imposto de renda e da contribuição social</t>
  </si>
  <si>
    <t>Ajustes para reconciliar o lucro com o caixa gerado pelas operações:</t>
  </si>
  <si>
    <t>Variações cambiais e monetárias líquidas</t>
  </si>
  <si>
    <t>Encargos financeiros</t>
  </si>
  <si>
    <t>(Acréscimos)/decréscimos nos ativos operacionais</t>
  </si>
  <si>
    <t>Clientes</t>
  </si>
  <si>
    <t>Almoxarifado</t>
  </si>
  <si>
    <t>Outros</t>
  </si>
  <si>
    <t>Acréscimos/(decréscimos) nos passivos operacionais</t>
  </si>
  <si>
    <t>Fornecedores</t>
  </si>
  <si>
    <t>Obrigações estimadas</t>
  </si>
  <si>
    <t>Obrigações de ressarcimento</t>
  </si>
  <si>
    <t xml:space="preserve">     Caixa proveniente das (usados nas) atividades operacionais</t>
  </si>
  <si>
    <t>Pagamento de encargos financeiros</t>
  </si>
  <si>
    <t>Recebimentos do ativo financeiro</t>
  </si>
  <si>
    <t>Pagamento de imposto de renda e contribuição social</t>
  </si>
  <si>
    <t>Pagamento de previdência complementar</t>
  </si>
  <si>
    <t>Cauções e depósitos vinculados</t>
  </si>
  <si>
    <t>ATIVIDADES DE FINANCIAMENTO</t>
  </si>
  <si>
    <t>Recebimento de adiantamento para futuro aumento de capital</t>
  </si>
  <si>
    <t>ATIVIDADES DE INVESTIMENTO</t>
  </si>
  <si>
    <t>Aquisição de ativo imobilizado</t>
  </si>
  <si>
    <t>Aquisição de ativo intangível</t>
  </si>
  <si>
    <t>ELETROBRAS TERMONUCLEAR S.A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</si>
  <si>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</si>
  <si>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</si>
  <si>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</si>
  <si>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</si>
  <si>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</si>
  <si>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</si>
  <si>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</si>
  <si>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</si>
  <si>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</si>
  <si>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</si>
  <si>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PCLD - Provisão para Crédito de Liquidação Duvidosa</t>
  </si>
  <si>
    <t>Encargos da rede de transmissão</t>
  </si>
  <si>
    <t>Pessoal, encargos e honorários  - usina Angra 3</t>
  </si>
  <si>
    <t>Depreciação</t>
  </si>
  <si>
    <t>Amortização</t>
  </si>
  <si>
    <t>Baixas e atualização monetária de depósito judicial</t>
  </si>
  <si>
    <t>Consumo de Combustível Nuclear</t>
  </si>
  <si>
    <t>Variações monetárias - AFAC</t>
  </si>
  <si>
    <t>Variações monetárias - financiamento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</si>
  <si>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</si>
  <si>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</si>
  <si>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</si>
  <si>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</si>
  <si>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</si>
  <si>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</si>
  <si>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</si>
  <si>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</si>
  <si>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Impostos e taxas a recuperar - PASEP,COFINS, IRPJ, CSLL e outros</t>
  </si>
  <si>
    <t>Impostos e taxas, exceto imposto de renda e contribuição social</t>
  </si>
  <si>
    <t>Pagamento de incentivo de desligamento</t>
  </si>
  <si>
    <t>Pagamento de obrigações de arrendamento - IFRS 16</t>
  </si>
  <si>
    <t>Adiantamento para futuro aumento de capital (AFAC)</t>
  </si>
  <si>
    <t>Aplicação em títulos e valores mobiliários</t>
  </si>
  <si>
    <t>Resgate de títulos e valores mobiliários</t>
  </si>
  <si>
    <t>Transações que não envolveram caixa:</t>
  </si>
  <si>
    <t>Imobilizado para desmobilização de ativo</t>
  </si>
  <si>
    <t>Obrigações para desmobilização de ativo</t>
  </si>
  <si>
    <t>Aumento de capital social</t>
  </si>
  <si>
    <t>Conversão de Empréstimos e Financiamentos em capital social</t>
  </si>
  <si>
    <t xml:space="preserve">    Ressarcimento de cliente - desvio negativo</t>
  </si>
  <si>
    <t xml:space="preserve">    Prejuízos acumulados</t>
  </si>
  <si>
    <t xml:space="preserve">    Outros resultados abrangentes</t>
  </si>
  <si>
    <t>Estoque de combustível nuclear</t>
  </si>
  <si>
    <t>Baixa de Elementos Combustível Oxidados</t>
  </si>
  <si>
    <t xml:space="preserve">    Empréstimos e financiamentos </t>
  </si>
  <si>
    <t>Imobilizado (elementos combustíveis Angra 3)</t>
  </si>
  <si>
    <t xml:space="preserve"> ( em milhares de reais )</t>
  </si>
  <si>
    <t>31/03/2022</t>
  </si>
  <si>
    <t>31/03/2021</t>
  </si>
  <si>
    <t>( em milhares de reais )</t>
  </si>
  <si>
    <t>(em minhares de reais)</t>
  </si>
  <si>
    <t>Em 31 de março de 2022</t>
  </si>
  <si>
    <t xml:space="preserve">    Ganho sobre tít. e valores mobiliários de LP - Fundo  descomissionamento</t>
  </si>
  <si>
    <t xml:space="preserve">    Perda sobre tít. e valores mobiliários de LP - Fundo  descomissionamento</t>
  </si>
  <si>
    <t>Baixas e outros ajuste no imobilizado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</si>
  <si>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</si>
  <si>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</si>
  <si>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</si>
  <si>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</si>
  <si>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</si>
  <si>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ELETROBRAS TERMONUCLEAR S.A.</t>
  </si>
  <si>
    <t>LUCRO LÍQUIDO (PREJUÍZO) DO PERÍODO</t>
  </si>
  <si>
    <t>LUCRO (PREJUÍZO) BÁSICO POR AÇÃO</t>
  </si>
  <si>
    <t>Lucro líquido (prejuízo) do período</t>
  </si>
  <si>
    <t>Total do resultado abrangente do período</t>
  </si>
  <si>
    <t>Em 31 de março de 2021</t>
  </si>
  <si>
    <t>Lucro líquido do período</t>
  </si>
  <si>
    <t>Prejuízo do período</t>
  </si>
  <si>
    <t>PREJUÍZOS ACUMULADOS</t>
  </si>
  <si>
    <t>TOTAL</t>
  </si>
  <si>
    <t>Resultado líquido do período</t>
  </si>
  <si>
    <t>Caixa líquido proveniente das (utilizado nas) atividades de financiamento</t>
  </si>
  <si>
    <t>Caixa líquido utilizado nas atividades operacionais</t>
  </si>
  <si>
    <t>Redução no caixa e equivalentes de caixa</t>
  </si>
  <si>
    <t xml:space="preserve">      Caixa e equivalentes de caixa no início do período</t>
  </si>
  <si>
    <t xml:space="preserve">      Caixa e equivalentes de caixa no fim do período</t>
  </si>
  <si>
    <t xml:space="preserve">Lucro (prejuízo) básico e diluído por ação </t>
  </si>
  <si>
    <t>Caixa líquido proveniente das (utilizado nas) atividades de investimento</t>
  </si>
  <si>
    <t>Pagamento de empréstimos e financiamentos - principal</t>
  </si>
  <si>
    <t>As notas explicativas da administração integram o conjunto das demonstrações financeiras intermediárias condensadas</t>
  </si>
  <si>
    <t xml:space="preserve"> BALANÇOS PATRIMONIAIS CONDENSADOS EM</t>
  </si>
  <si>
    <t>DEMONSTRAÇÃO CONDENSADA DO VALOR ADICIONADO DOS PERÍODOS FINDOS EM 31 DE MARÇO DE 2022 E 2021.</t>
  </si>
  <si>
    <t>DEMONSTRAÇÃO CONDENSADA DOS RESULTADOS DOS PERÍODOS FINDOS EM 31 DE MARÇO DE 2022 E 2021</t>
  </si>
  <si>
    <t>DEMONSTRAÇÃO CONDENSADA DOS RESULTADOS ABRANGENTES CONDENSADOS DOS PERÍODOS FINDOS EM</t>
  </si>
  <si>
    <t>DEMONSTRAÇÃO CONDENSADA DAS MUTAÇÕES DO PATRIMÔNIO LÍQUIDO DOS PERÍODOS FINDOS EM 31 DE MARÇO DE 2022 E 2021</t>
  </si>
  <si>
    <t>DEMONSTRAÇÃO CONDENSADA DO FLUXO DE CAIXA CONDENSADO DOS PERÍODOS FINDOS EM 31 DE MARÇO DE 2022 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</si>
</sst>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Courier"/>
      <family val="3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0"/>
      <color rgb="FFFFFF0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rgb="FF000000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u/>
      <sz val="10"/>
      <color theme="10"/>
      <name val="Arial Unicode MS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libri Light"/>
      <family val="2"/>
      <scheme val="major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u/>
      <sz val="9.9"/>
      <color theme="10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10"/>
      <name val="MS Sans Serif"/>
      <family val="2"/>
    </font>
    <font>
      <u/>
      <sz val="10"/>
      <color rgb="FF7A1818"/>
      <name val="Georgia"/>
      <family val="1"/>
    </font>
    <font>
      <sz val="10"/>
      <color indexed="18"/>
      <name val="Arial"/>
      <family val="2"/>
    </font>
    <font>
      <u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2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19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8" fontId="4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4" fillId="0" borderId="0"/>
    <xf numFmtId="168" fontId="4" fillId="0" borderId="0"/>
    <xf numFmtId="0" fontId="2" fillId="0" borderId="0"/>
    <xf numFmtId="0" fontId="2" fillId="0" borderId="0"/>
    <xf numFmtId="0" fontId="2" fillId="0" borderId="0"/>
    <xf numFmtId="37" fontId="4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15" applyNumberFormat="0" applyFill="0" applyAlignment="0" applyProtection="0"/>
    <xf numFmtId="43" fontId="1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52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1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/>
    <xf numFmtId="0" fontId="52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64" fillId="40" borderId="0" applyNumberFormat="0" applyBorder="0" applyAlignment="0" applyProtection="0"/>
    <xf numFmtId="0" fontId="66" fillId="57" borderId="18" applyNumberFormat="0" applyAlignment="0" applyProtection="0"/>
    <xf numFmtId="0" fontId="66" fillId="57" borderId="18" applyNumberFormat="0" applyAlignment="0" applyProtection="0"/>
    <xf numFmtId="0" fontId="67" fillId="58" borderId="19" applyNumberFormat="0" applyAlignment="0" applyProtection="0"/>
    <xf numFmtId="43" fontId="2" fillId="0" borderId="0" applyFont="0" applyFill="0" applyBorder="0" applyAlignment="0" applyProtection="0"/>
    <xf numFmtId="0" fontId="70" fillId="44" borderId="18" applyNumberFormat="0" applyAlignment="0" applyProtection="0"/>
    <xf numFmtId="173" fontId="51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9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71" fillId="0" borderId="0" applyNumberFormat="0" applyFill="0" applyBorder="0" applyAlignment="0" applyProtection="0"/>
    <xf numFmtId="2" fontId="69" fillId="0" borderId="0" applyFont="0" applyFill="0" applyBorder="0" applyAlignment="0" applyProtection="0"/>
    <xf numFmtId="0" fontId="65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70" fillId="44" borderId="18" applyNumberFormat="0" applyAlignment="0" applyProtection="0"/>
    <xf numFmtId="0" fontId="68" fillId="0" borderId="20" applyNumberFormat="0" applyFill="0" applyAlignment="0" applyProtection="0"/>
    <xf numFmtId="0" fontId="74" fillId="5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60" borderId="22" applyNumberFormat="0" applyFont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6" fillId="57" borderId="23" applyNumberFormat="0" applyAlignment="0" applyProtection="0"/>
    <xf numFmtId="4" fontId="56" fillId="61" borderId="24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7" applyNumberFormat="0" applyFont="0" applyFill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52" fillId="0" borderId="0"/>
    <xf numFmtId="0" fontId="1" fillId="0" borderId="0"/>
    <xf numFmtId="4" fontId="56" fillId="61" borderId="24" applyNumberFormat="0" applyProtection="0">
      <alignment horizontal="right" vertical="center"/>
    </xf>
    <xf numFmtId="0" fontId="76" fillId="57" borderId="23" applyNumberFormat="0" applyAlignment="0" applyProtection="0"/>
    <xf numFmtId="0" fontId="76" fillId="57" borderId="23" applyNumberFormat="0" applyAlignment="0" applyProtection="0"/>
    <xf numFmtId="0" fontId="62" fillId="60" borderId="22" applyNumberFormat="0" applyFont="0" applyAlignment="0" applyProtection="0"/>
    <xf numFmtId="0" fontId="62" fillId="60" borderId="22" applyNumberFormat="0" applyFont="0" applyAlignment="0" applyProtection="0"/>
    <xf numFmtId="0" fontId="70" fillId="44" borderId="18" applyNumberFormat="0" applyAlignment="0" applyProtection="0"/>
    <xf numFmtId="0" fontId="66" fillId="57" borderId="18" applyNumberFormat="0" applyAlignment="0" applyProtection="0"/>
    <xf numFmtId="0" fontId="66" fillId="57" borderId="18" applyNumberFormat="0" applyAlignment="0" applyProtection="0"/>
    <xf numFmtId="0" fontId="52" fillId="0" borderId="0"/>
    <xf numFmtId="173" fontId="48" fillId="28" borderId="0" applyNumberFormat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37" fillId="6" borderId="0" applyNumberFormat="0" applyBorder="0" applyAlignment="0" applyProtection="0"/>
    <xf numFmtId="0" fontId="2" fillId="0" borderId="0"/>
    <xf numFmtId="0" fontId="2" fillId="0" borderId="0"/>
    <xf numFmtId="0" fontId="70" fillId="44" borderId="18" applyNumberFormat="0" applyAlignment="0" applyProtection="0"/>
    <xf numFmtId="0" fontId="2" fillId="0" borderId="0"/>
    <xf numFmtId="0" fontId="66" fillId="57" borderId="18" applyNumberFormat="0" applyAlignment="0" applyProtection="0"/>
    <xf numFmtId="0" fontId="66" fillId="57" borderId="18" applyNumberFormat="0" applyAlignment="0" applyProtection="0"/>
    <xf numFmtId="0" fontId="2" fillId="0" borderId="0"/>
    <xf numFmtId="0" fontId="2" fillId="0" borderId="0"/>
    <xf numFmtId="173" fontId="2" fillId="0" borderId="0"/>
    <xf numFmtId="0" fontId="70" fillId="44" borderId="18" applyNumberFormat="0" applyAlignment="0" applyProtection="0"/>
    <xf numFmtId="173" fontId="2" fillId="0" borderId="0"/>
    <xf numFmtId="173" fontId="1" fillId="0" borderId="0"/>
    <xf numFmtId="0" fontId="1" fillId="0" borderId="0"/>
    <xf numFmtId="173" fontId="2" fillId="0" borderId="0"/>
    <xf numFmtId="0" fontId="51" fillId="0" borderId="0"/>
    <xf numFmtId="173" fontId="2" fillId="0" borderId="0"/>
    <xf numFmtId="0" fontId="51" fillId="0" borderId="0"/>
    <xf numFmtId="173" fontId="5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62" fillId="60" borderId="22" applyNumberFormat="0" applyFont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173" fontId="2" fillId="0" borderId="0"/>
    <xf numFmtId="9" fontId="52" fillId="0" borderId="0" applyFont="0" applyFill="0" applyBorder="0" applyAlignment="0" applyProtection="0"/>
    <xf numFmtId="0" fontId="76" fillId="57" borderId="23" applyNumberFormat="0" applyAlignment="0" applyProtection="0"/>
    <xf numFmtId="4" fontId="56" fillId="61" borderId="24" applyNumberFormat="0" applyProtection="0">
      <alignment horizontal="right" vertical="center"/>
    </xf>
    <xf numFmtId="173" fontId="40" fillId="9" borderId="10" applyNumberFormat="0" applyAlignment="0" applyProtection="0"/>
    <xf numFmtId="43" fontId="52" fillId="0" borderId="0" applyFont="0" applyFill="0" applyBorder="0" applyAlignment="0" applyProtection="0"/>
    <xf numFmtId="173" fontId="39" fillId="8" borderId="0" applyNumberFormat="0" applyBorder="0" applyAlignment="0" applyProtection="0"/>
    <xf numFmtId="43" fontId="1" fillId="0" borderId="0" applyFont="0" applyFill="0" applyBorder="0" applyAlignment="0" applyProtection="0"/>
    <xf numFmtId="4" fontId="56" fillId="61" borderId="24" applyNumberFormat="0" applyProtection="0">
      <alignment horizontal="right" vertical="center"/>
    </xf>
    <xf numFmtId="0" fontId="1" fillId="0" borderId="0"/>
    <xf numFmtId="0" fontId="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3" fillId="64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63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3" fillId="70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3" fillId="70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3" fillId="63" borderId="0" applyNumberFormat="0" applyBorder="0" applyAlignment="0" applyProtection="0"/>
    <xf numFmtId="0" fontId="62" fillId="71" borderId="0" applyNumberFormat="0" applyBorder="0" applyAlignment="0" applyProtection="0"/>
    <xf numFmtId="0" fontId="62" fillId="66" borderId="0" applyNumberFormat="0" applyBorder="0" applyAlignment="0" applyProtection="0"/>
    <xf numFmtId="0" fontId="63" fillId="72" borderId="0" applyNumberFormat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83" fillId="73" borderId="0" applyNumberFormat="0" applyBorder="0" applyAlignment="0" applyProtection="0"/>
    <xf numFmtId="0" fontId="83" fillId="74" borderId="0" applyNumberFormat="0" applyBorder="0" applyAlignment="0" applyProtection="0"/>
    <xf numFmtId="0" fontId="83" fillId="75" borderId="0" applyNumberFormat="0" applyBorder="0" applyAlignment="0" applyProtection="0"/>
    <xf numFmtId="0" fontId="56" fillId="0" borderId="0">
      <alignment vertical="top"/>
    </xf>
    <xf numFmtId="0" fontId="84" fillId="0" borderId="0" applyNumberFormat="0" applyFill="0" applyBorder="0" applyAlignment="0" applyProtection="0">
      <alignment vertical="top"/>
      <protection locked="0"/>
    </xf>
    <xf numFmtId="0" fontId="4" fillId="0" borderId="0"/>
    <xf numFmtId="17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54" fillId="59" borderId="24" applyNumberFormat="0" applyProtection="0">
      <alignment vertical="center"/>
    </xf>
    <xf numFmtId="4" fontId="85" fillId="59" borderId="24" applyNumberFormat="0" applyProtection="0">
      <alignment vertical="center"/>
    </xf>
    <xf numFmtId="4" fontId="54" fillId="59" borderId="24" applyNumberFormat="0" applyProtection="0">
      <alignment horizontal="left" vertical="center" indent="1"/>
    </xf>
    <xf numFmtId="0" fontId="54" fillId="59" borderId="24" applyNumberFormat="0" applyProtection="0">
      <alignment horizontal="left" vertical="top" indent="1"/>
    </xf>
    <xf numFmtId="4" fontId="54" fillId="76" borderId="0" applyNumberFormat="0" applyProtection="0">
      <alignment horizontal="left" vertical="center" indent="1"/>
    </xf>
    <xf numFmtId="4" fontId="56" fillId="40" borderId="24" applyNumberFormat="0" applyProtection="0">
      <alignment horizontal="right" vertical="center"/>
    </xf>
    <xf numFmtId="4" fontId="56" fillId="46" borderId="24" applyNumberFormat="0" applyProtection="0">
      <alignment horizontal="right" vertical="center"/>
    </xf>
    <xf numFmtId="4" fontId="56" fillId="54" borderId="24" applyNumberFormat="0" applyProtection="0">
      <alignment horizontal="right" vertical="center"/>
    </xf>
    <xf numFmtId="4" fontId="56" fillId="48" borderId="24" applyNumberFormat="0" applyProtection="0">
      <alignment horizontal="right" vertical="center"/>
    </xf>
    <xf numFmtId="4" fontId="56" fillId="52" borderId="24" applyNumberFormat="0" applyProtection="0">
      <alignment horizontal="right" vertical="center"/>
    </xf>
    <xf numFmtId="4" fontId="56" fillId="56" borderId="24" applyNumberFormat="0" applyProtection="0">
      <alignment horizontal="right" vertical="center"/>
    </xf>
    <xf numFmtId="4" fontId="56" fillId="55" borderId="24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47" borderId="24" applyNumberFormat="0" applyProtection="0">
      <alignment horizontal="right" vertical="center"/>
    </xf>
    <xf numFmtId="4" fontId="54" fillId="78" borderId="28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86" fillId="79" borderId="0" applyNumberFormat="0" applyProtection="0">
      <alignment horizontal="left" vertical="center" indent="1"/>
    </xf>
    <xf numFmtId="4" fontId="56" fillId="76" borderId="24" applyNumberFormat="0" applyProtection="0">
      <alignment horizontal="right" vertical="center"/>
    </xf>
    <xf numFmtId="4" fontId="56" fillId="61" borderId="0" applyNumberFormat="0" applyProtection="0">
      <alignment horizontal="left" vertical="center" indent="1"/>
    </xf>
    <xf numFmtId="4" fontId="56" fillId="76" borderId="0" applyNumberFormat="0" applyProtection="0">
      <alignment horizontal="left" vertical="center" indent="1"/>
    </xf>
    <xf numFmtId="0" fontId="2" fillId="79" borderId="24" applyNumberFormat="0" applyProtection="0">
      <alignment horizontal="left" vertical="center" indent="1"/>
    </xf>
    <xf numFmtId="0" fontId="2" fillId="79" borderId="24" applyNumberFormat="0" applyProtection="0">
      <alignment horizontal="left" vertical="top" indent="1"/>
    </xf>
    <xf numFmtId="0" fontId="2" fillId="76" borderId="24" applyNumberFormat="0" applyProtection="0">
      <alignment horizontal="left" vertical="center" indent="1"/>
    </xf>
    <xf numFmtId="0" fontId="2" fillId="76" borderId="24" applyNumberFormat="0" applyProtection="0">
      <alignment horizontal="left" vertical="top" indent="1"/>
    </xf>
    <xf numFmtId="0" fontId="2" fillId="45" borderId="24" applyNumberFormat="0" applyProtection="0">
      <alignment horizontal="left" vertical="center" indent="1"/>
    </xf>
    <xf numFmtId="0" fontId="2" fillId="45" borderId="24" applyNumberFormat="0" applyProtection="0">
      <alignment horizontal="left" vertical="top" indent="1"/>
    </xf>
    <xf numFmtId="0" fontId="2" fillId="61" borderId="24" applyNumberFormat="0" applyProtection="0">
      <alignment horizontal="left" vertical="center" indent="1"/>
    </xf>
    <xf numFmtId="0" fontId="2" fillId="61" borderId="24" applyNumberFormat="0" applyProtection="0">
      <alignment horizontal="left" vertical="top" indent="1"/>
    </xf>
    <xf numFmtId="0" fontId="2" fillId="80" borderId="17" applyNumberFormat="0">
      <protection locked="0"/>
    </xf>
    <xf numFmtId="4" fontId="56" fillId="60" borderId="24" applyNumberFormat="0" applyProtection="0">
      <alignment vertical="center"/>
    </xf>
    <xf numFmtId="4" fontId="87" fillId="60" borderId="24" applyNumberFormat="0" applyProtection="0">
      <alignment vertical="center"/>
    </xf>
    <xf numFmtId="4" fontId="56" fillId="60" borderId="24" applyNumberFormat="0" applyProtection="0">
      <alignment horizontal="left" vertical="center" indent="1"/>
    </xf>
    <xf numFmtId="0" fontId="56" fillId="60" borderId="24" applyNumberFormat="0" applyProtection="0">
      <alignment horizontal="left" vertical="top" indent="1"/>
    </xf>
    <xf numFmtId="4" fontId="87" fillId="61" borderId="24" applyNumberFormat="0" applyProtection="0">
      <alignment horizontal="right" vertical="center"/>
    </xf>
    <xf numFmtId="4" fontId="56" fillId="76" borderId="24" applyNumberFormat="0" applyProtection="0">
      <alignment horizontal="left" vertical="center" indent="1"/>
    </xf>
    <xf numFmtId="0" fontId="56" fillId="76" borderId="24" applyNumberFormat="0" applyProtection="0">
      <alignment horizontal="left" vertical="top" indent="1"/>
    </xf>
    <xf numFmtId="4" fontId="88" fillId="81" borderId="0" applyNumberFormat="0" applyProtection="0">
      <alignment horizontal="left" vertical="center" indent="1"/>
    </xf>
    <xf numFmtId="4" fontId="57" fillId="61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56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0" fontId="37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0" applyNumberFormat="0" applyAlignment="0" applyProtection="0"/>
    <xf numFmtId="0" fontId="43" fillId="0" borderId="12" applyNumberFormat="0" applyFill="0" applyAlignment="0" applyProtection="0"/>
    <xf numFmtId="0" fontId="44" fillId="11" borderId="13" applyNumberFormat="0" applyAlignment="0" applyProtection="0"/>
    <xf numFmtId="0" fontId="45" fillId="0" borderId="0" applyNumberFormat="0" applyFill="0" applyBorder="0" applyAlignment="0" applyProtection="0"/>
    <xf numFmtId="168" fontId="2" fillId="0" borderId="17">
      <alignment horizont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66" fillId="57" borderId="18" applyNumberForma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2" fillId="0" borderId="0"/>
    <xf numFmtId="0" fontId="60" fillId="0" borderId="0"/>
    <xf numFmtId="0" fontId="76" fillId="57" borderId="23" applyNumberFormat="0" applyAlignment="0" applyProtection="0"/>
    <xf numFmtId="0" fontId="60" fillId="0" borderId="0"/>
    <xf numFmtId="0" fontId="62" fillId="60" borderId="22" applyNumberFormat="0" applyFont="0" applyAlignment="0" applyProtection="0"/>
    <xf numFmtId="0" fontId="52" fillId="0" borderId="0"/>
    <xf numFmtId="4" fontId="56" fillId="61" borderId="24" applyNumberFormat="0" applyProtection="0">
      <alignment horizontal="right" vertical="center"/>
    </xf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" fontId="54" fillId="59" borderId="24" applyNumberFormat="0" applyProtection="0">
      <alignment vertical="center"/>
    </xf>
    <xf numFmtId="4" fontId="85" fillId="59" borderId="24" applyNumberFormat="0" applyProtection="0">
      <alignment vertical="center"/>
    </xf>
    <xf numFmtId="4" fontId="54" fillId="59" borderId="24" applyNumberFormat="0" applyProtection="0">
      <alignment horizontal="left" vertical="center" indent="1"/>
    </xf>
    <xf numFmtId="0" fontId="54" fillId="59" borderId="24" applyNumberFormat="0" applyProtection="0">
      <alignment horizontal="left" vertical="top" indent="1"/>
    </xf>
    <xf numFmtId="4" fontId="56" fillId="40" borderId="24" applyNumberFormat="0" applyProtection="0">
      <alignment horizontal="right" vertical="center"/>
    </xf>
    <xf numFmtId="4" fontId="56" fillId="46" borderId="24" applyNumberFormat="0" applyProtection="0">
      <alignment horizontal="right" vertical="center"/>
    </xf>
    <xf numFmtId="4" fontId="56" fillId="54" borderId="24" applyNumberFormat="0" applyProtection="0">
      <alignment horizontal="right" vertical="center"/>
    </xf>
    <xf numFmtId="4" fontId="56" fillId="48" borderId="24" applyNumberFormat="0" applyProtection="0">
      <alignment horizontal="right" vertical="center"/>
    </xf>
    <xf numFmtId="4" fontId="56" fillId="52" borderId="24" applyNumberFormat="0" applyProtection="0">
      <alignment horizontal="right" vertical="center"/>
    </xf>
    <xf numFmtId="4" fontId="56" fillId="56" borderId="24" applyNumberFormat="0" applyProtection="0">
      <alignment horizontal="right" vertical="center"/>
    </xf>
    <xf numFmtId="4" fontId="56" fillId="55" borderId="24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47" borderId="24" applyNumberFormat="0" applyProtection="0">
      <alignment horizontal="right" vertical="center"/>
    </xf>
    <xf numFmtId="4" fontId="56" fillId="76" borderId="24" applyNumberFormat="0" applyProtection="0">
      <alignment horizontal="right" vertical="center"/>
    </xf>
    <xf numFmtId="0" fontId="2" fillId="79" borderId="24" applyNumberFormat="0" applyProtection="0">
      <alignment horizontal="left" vertical="center" indent="1"/>
    </xf>
    <xf numFmtId="0" fontId="2" fillId="79" borderId="24" applyNumberFormat="0" applyProtection="0">
      <alignment horizontal="left" vertical="top" indent="1"/>
    </xf>
    <xf numFmtId="0" fontId="2" fillId="76" borderId="24" applyNumberFormat="0" applyProtection="0">
      <alignment horizontal="left" vertical="center" indent="1"/>
    </xf>
    <xf numFmtId="0" fontId="2" fillId="76" borderId="24" applyNumberFormat="0" applyProtection="0">
      <alignment horizontal="left" vertical="top" indent="1"/>
    </xf>
    <xf numFmtId="0" fontId="2" fillId="45" borderId="24" applyNumberFormat="0" applyProtection="0">
      <alignment horizontal="left" vertical="center" indent="1"/>
    </xf>
    <xf numFmtId="0" fontId="2" fillId="45" borderId="24" applyNumberFormat="0" applyProtection="0">
      <alignment horizontal="left" vertical="top" indent="1"/>
    </xf>
    <xf numFmtId="0" fontId="2" fillId="61" borderId="24" applyNumberFormat="0" applyProtection="0">
      <alignment horizontal="left" vertical="center" indent="1"/>
    </xf>
    <xf numFmtId="0" fontId="2" fillId="61" borderId="24" applyNumberFormat="0" applyProtection="0">
      <alignment horizontal="left" vertical="top" indent="1"/>
    </xf>
    <xf numFmtId="4" fontId="56" fillId="60" borderId="24" applyNumberFormat="0" applyProtection="0">
      <alignment vertical="center"/>
    </xf>
    <xf numFmtId="4" fontId="87" fillId="60" borderId="24" applyNumberFormat="0" applyProtection="0">
      <alignment vertical="center"/>
    </xf>
    <xf numFmtId="4" fontId="56" fillId="60" borderId="24" applyNumberFormat="0" applyProtection="0">
      <alignment horizontal="left" vertical="center" indent="1"/>
    </xf>
    <xf numFmtId="0" fontId="56" fillId="60" borderId="24" applyNumberFormat="0" applyProtection="0">
      <alignment horizontal="left" vertical="top" indent="1"/>
    </xf>
    <xf numFmtId="4" fontId="87" fillId="61" borderId="24" applyNumberFormat="0" applyProtection="0">
      <alignment horizontal="right" vertical="center"/>
    </xf>
    <xf numFmtId="4" fontId="56" fillId="76" borderId="24" applyNumberFormat="0" applyProtection="0">
      <alignment horizontal="left" vertical="center" indent="1"/>
    </xf>
    <xf numFmtId="0" fontId="56" fillId="76" borderId="24" applyNumberFormat="0" applyProtection="0">
      <alignment horizontal="left" vertical="top" indent="1"/>
    </xf>
    <xf numFmtId="4" fontId="57" fillId="61" borderId="24" applyNumberFormat="0" applyProtection="0">
      <alignment horizontal="right" vertical="center"/>
    </xf>
    <xf numFmtId="0" fontId="6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2" fillId="60" borderId="22" applyNumberFormat="0" applyFont="0" applyAlignment="0" applyProtection="0"/>
    <xf numFmtId="0" fontId="1" fillId="0" borderId="0"/>
    <xf numFmtId="43" fontId="2" fillId="0" borderId="0" applyFont="0" applyFill="0" applyBorder="0" applyAlignment="0" applyProtection="0"/>
    <xf numFmtId="0" fontId="76" fillId="57" borderId="23" applyNumberForma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70" fillId="44" borderId="18" applyNumberFormat="0" applyAlignment="0" applyProtection="0"/>
    <xf numFmtId="0" fontId="66" fillId="57" borderId="18" applyNumberFormat="0" applyAlignment="0" applyProtection="0"/>
    <xf numFmtId="0" fontId="60" fillId="0" borderId="0"/>
    <xf numFmtId="0" fontId="70" fillId="44" borderId="18" applyNumberFormat="0" applyAlignment="0" applyProtection="0"/>
    <xf numFmtId="0" fontId="93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6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51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6" borderId="0" applyNumberFormat="0" applyBorder="0" applyAlignment="0" applyProtection="0"/>
    <xf numFmtId="0" fontId="62" fillId="83" borderId="0" applyNumberFormat="0" applyBorder="0" applyAlignment="0" applyProtection="0"/>
    <xf numFmtId="0" fontId="62" fillId="70" borderId="0" applyNumberFormat="0" applyBorder="0" applyAlignment="0" applyProtection="0"/>
    <xf numFmtId="0" fontId="63" fillId="84" borderId="0" applyNumberFormat="0" applyBorder="0" applyAlignment="0" applyProtection="0"/>
    <xf numFmtId="0" fontId="48" fillId="13" borderId="0" applyNumberFormat="0" applyBorder="0" applyAlignment="0" applyProtection="0"/>
    <xf numFmtId="0" fontId="62" fillId="85" borderId="0" applyNumberFormat="0" applyBorder="0" applyAlignment="0" applyProtection="0"/>
    <xf numFmtId="0" fontId="62" fillId="69" borderId="0" applyNumberFormat="0" applyBorder="0" applyAlignment="0" applyProtection="0"/>
    <xf numFmtId="0" fontId="63" fillId="66" borderId="0" applyNumberFormat="0" applyBorder="0" applyAlignment="0" applyProtection="0"/>
    <xf numFmtId="0" fontId="48" fillId="17" borderId="0" applyNumberFormat="0" applyBorder="0" applyAlignment="0" applyProtection="0"/>
    <xf numFmtId="0" fontId="62" fillId="86" borderId="0" applyNumberFormat="0" applyBorder="0" applyAlignment="0" applyProtection="0"/>
    <xf numFmtId="0" fontId="62" fillId="87" borderId="0" applyNumberFormat="0" applyBorder="0" applyAlignment="0" applyProtection="0"/>
    <xf numFmtId="0" fontId="63" fillId="88" borderId="0" applyNumberFormat="0" applyBorder="0" applyAlignment="0" applyProtection="0"/>
    <xf numFmtId="0" fontId="48" fillId="21" borderId="0" applyNumberFormat="0" applyBorder="0" applyAlignment="0" applyProtection="0"/>
    <xf numFmtId="0" fontId="62" fillId="85" borderId="0" applyNumberFormat="0" applyBorder="0" applyAlignment="0" applyProtection="0"/>
    <xf numFmtId="0" fontId="62" fillId="67" borderId="0" applyNumberFormat="0" applyBorder="0" applyAlignment="0" applyProtection="0"/>
    <xf numFmtId="0" fontId="63" fillId="69" borderId="0" applyNumberFormat="0" applyBorder="0" applyAlignment="0" applyProtection="0"/>
    <xf numFmtId="0" fontId="48" fillId="25" borderId="0" applyNumberFormat="0" applyBorder="0" applyAlignment="0" applyProtection="0"/>
    <xf numFmtId="0" fontId="62" fillId="68" borderId="0" applyNumberFormat="0" applyBorder="0" applyAlignment="0" applyProtection="0"/>
    <xf numFmtId="0" fontId="63" fillId="84" borderId="0" applyNumberFormat="0" applyBorder="0" applyAlignment="0" applyProtection="0"/>
    <xf numFmtId="0" fontId="48" fillId="29" borderId="0" applyNumberFormat="0" applyBorder="0" applyAlignment="0" applyProtection="0"/>
    <xf numFmtId="0" fontId="62" fillId="72" borderId="0" applyNumberFormat="0" applyBorder="0" applyAlignment="0" applyProtection="0"/>
    <xf numFmtId="0" fontId="63" fillId="89" borderId="0" applyNumberFormat="0" applyBorder="0" applyAlignment="0" applyProtection="0"/>
    <xf numFmtId="0" fontId="48" fillId="33" borderId="0" applyNumberFormat="0" applyBorder="0" applyAlignment="0" applyProtection="0"/>
    <xf numFmtId="0" fontId="37" fillId="6" borderId="0" applyNumberFormat="0" applyBorder="0" applyAlignment="0" applyProtection="0"/>
    <xf numFmtId="0" fontId="42" fillId="10" borderId="10" applyNumberFormat="0" applyAlignment="0" applyProtection="0"/>
    <xf numFmtId="0" fontId="44" fillId="11" borderId="13" applyNumberFormat="0" applyAlignment="0" applyProtection="0"/>
    <xf numFmtId="0" fontId="43" fillId="0" borderId="1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95" fillId="0" borderId="0">
      <protection locked="0"/>
    </xf>
    <xf numFmtId="0" fontId="83" fillId="90" borderId="0" applyNumberFormat="0" applyBorder="0" applyAlignment="0" applyProtection="0"/>
    <xf numFmtId="0" fontId="83" fillId="91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0" fillId="9" borderId="10" applyNumberFormat="0" applyAlignment="0" applyProtection="0"/>
    <xf numFmtId="0" fontId="96" fillId="0" borderId="0" applyNumberFormat="0" applyFill="0" applyBorder="0" applyAlignment="0" applyProtection="0"/>
    <xf numFmtId="0" fontId="56" fillId="0" borderId="0">
      <alignment vertical="top"/>
    </xf>
    <xf numFmtId="180" fontId="97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95" fillId="0" borderId="0">
      <protection locked="0"/>
    </xf>
    <xf numFmtId="0" fontId="98" fillId="0" borderId="0" applyNumberFormat="0" applyFill="0" applyBorder="0" applyAlignment="0" applyProtection="0"/>
    <xf numFmtId="0" fontId="99" fillId="82" borderId="29" applyNumberFormat="0" applyFont="0" applyBorder="0" applyAlignment="0"/>
    <xf numFmtId="0" fontId="2" fillId="92" borderId="30" applyNumberFormat="0" applyFont="0" applyBorder="0" applyAlignment="0" applyProtection="0"/>
    <xf numFmtId="10" fontId="2" fillId="92" borderId="0" applyNumberFormat="0" applyFont="0" applyBorder="0" applyAlignment="0"/>
    <xf numFmtId="183" fontId="81" fillId="0" borderId="0" applyNumberFormat="0" applyFill="0" applyBorder="0" applyAlignment="0" applyProtection="0">
      <alignment vertical="top"/>
      <protection locked="0"/>
    </xf>
    <xf numFmtId="183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38" fillId="7" borderId="0" applyNumberFormat="0" applyBorder="0" applyAlignment="0" applyProtection="0"/>
    <xf numFmtId="41" fontId="101" fillId="0" borderId="0" applyFont="0" applyFill="0" applyBorder="0" applyAlignment="0" applyProtection="0"/>
    <xf numFmtId="40" fontId="97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8" borderId="0" applyNumberFormat="0" applyBorder="0" applyAlignment="0" applyProtection="0"/>
    <xf numFmtId="186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1" fillId="0" borderId="0"/>
    <xf numFmtId="0" fontId="10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2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2" fillId="0" borderId="0"/>
    <xf numFmtId="0" fontId="60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8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96" fillId="0" borderId="0"/>
    <xf numFmtId="0" fontId="62" fillId="12" borderId="14" applyNumberFormat="0" applyFont="0" applyAlignment="0" applyProtection="0"/>
    <xf numFmtId="0" fontId="62" fillId="12" borderId="14" applyNumberFormat="0" applyFont="0" applyAlignment="0" applyProtection="0"/>
    <xf numFmtId="0" fontId="62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187" fontId="56" fillId="80" borderId="0">
      <alignment horizontal="right"/>
    </xf>
    <xf numFmtId="0" fontId="55" fillId="93" borderId="0">
      <alignment horizontal="center"/>
    </xf>
    <xf numFmtId="0" fontId="104" fillId="94" borderId="16"/>
    <xf numFmtId="0" fontId="105" fillId="80" borderId="0" applyBorder="0">
      <alignment horizontal="centerContinuous"/>
    </xf>
    <xf numFmtId="0" fontId="106" fillId="94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95" fillId="0" borderId="0">
      <protection locked="0"/>
    </xf>
    <xf numFmtId="189" fontId="95" fillId="0" borderId="0">
      <protection locked="0"/>
    </xf>
    <xf numFmtId="0" fontId="50" fillId="95" borderId="31" applyNumberFormat="0" applyFont="0" applyBorder="0" applyAlignment="0" applyProtection="0"/>
    <xf numFmtId="14" fontId="107" fillId="96" borderId="32" applyNumberFormat="0" applyFont="0" applyBorder="0" applyAlignment="0" applyProtection="0">
      <alignment horizontal="center" vertical="center"/>
    </xf>
    <xf numFmtId="0" fontId="41" fillId="10" borderId="11" applyNumberFormat="0" applyAlignment="0" applyProtection="0"/>
    <xf numFmtId="4" fontId="92" fillId="59" borderId="33" applyNumberFormat="0" applyProtection="0">
      <alignment vertical="center"/>
    </xf>
    <xf numFmtId="4" fontId="56" fillId="38" borderId="23" applyNumberFormat="0" applyProtection="0">
      <alignment vertical="center"/>
    </xf>
    <xf numFmtId="4" fontId="54" fillId="93" borderId="24" applyNumberFormat="0" applyProtection="0">
      <alignment horizontal="center" vertical="center"/>
    </xf>
    <xf numFmtId="4" fontId="87" fillId="38" borderId="23" applyNumberFormat="0" applyProtection="0">
      <alignment vertical="center"/>
    </xf>
    <xf numFmtId="4" fontId="85" fillId="38" borderId="24" applyNumberFormat="0" applyProtection="0">
      <alignment vertical="center"/>
    </xf>
    <xf numFmtId="4" fontId="92" fillId="38" borderId="33" applyNumberFormat="0" applyProtection="0">
      <alignment horizontal="left" vertical="center" indent="1"/>
    </xf>
    <xf numFmtId="4" fontId="56" fillId="38" borderId="23" applyNumberFormat="0" applyProtection="0">
      <alignment horizontal="left" vertical="center" indent="1"/>
    </xf>
    <xf numFmtId="4" fontId="54" fillId="38" borderId="24" applyNumberFormat="0" applyProtection="0">
      <alignment horizontal="left" vertical="center" indent="1"/>
    </xf>
    <xf numFmtId="4" fontId="56" fillId="38" borderId="23" applyNumberFormat="0" applyProtection="0">
      <alignment horizontal="left" vertical="center" indent="1"/>
    </xf>
    <xf numFmtId="0" fontId="54" fillId="38" borderId="24" applyNumberFormat="0" applyProtection="0">
      <alignment horizontal="left" vertical="top" indent="1"/>
    </xf>
    <xf numFmtId="4" fontId="92" fillId="51" borderId="33" applyNumberFormat="0" applyProtection="0">
      <alignment horizontal="left" vertical="center" indent="1"/>
    </xf>
    <xf numFmtId="0" fontId="2" fillId="97" borderId="23" applyNumberFormat="0" applyProtection="0">
      <alignment horizontal="left" vertical="center" indent="1"/>
    </xf>
    <xf numFmtId="4" fontId="54" fillId="98" borderId="0" applyNumberFormat="0" applyProtection="0">
      <alignment horizontal="left" vertical="center" indent="1"/>
    </xf>
    <xf numFmtId="4" fontId="54" fillId="99" borderId="0" applyNumberFormat="0" applyProtection="0">
      <alignment horizontal="left" vertical="center" indent="1"/>
    </xf>
    <xf numFmtId="4" fontId="56" fillId="100" borderId="23" applyNumberFormat="0" applyProtection="0">
      <alignment horizontal="right" vertical="center"/>
    </xf>
    <xf numFmtId="4" fontId="56" fillId="101" borderId="23" applyNumberFormat="0" applyProtection="0">
      <alignment horizontal="right" vertical="center"/>
    </xf>
    <xf numFmtId="4" fontId="56" fillId="102" borderId="23" applyNumberFormat="0" applyProtection="0">
      <alignment horizontal="right" vertical="center"/>
    </xf>
    <xf numFmtId="4" fontId="56" fillId="103" borderId="23" applyNumberFormat="0" applyProtection="0">
      <alignment horizontal="right" vertical="center"/>
    </xf>
    <xf numFmtId="4" fontId="56" fillId="104" borderId="23" applyNumberFormat="0" applyProtection="0">
      <alignment horizontal="right" vertical="center"/>
    </xf>
    <xf numFmtId="4" fontId="56" fillId="96" borderId="23" applyNumberFormat="0" applyProtection="0">
      <alignment horizontal="right" vertical="center"/>
    </xf>
    <xf numFmtId="4" fontId="56" fillId="105" borderId="23" applyNumberFormat="0" applyProtection="0">
      <alignment horizontal="right" vertical="center"/>
    </xf>
    <xf numFmtId="4" fontId="56" fillId="106" borderId="23" applyNumberFormat="0" applyProtection="0">
      <alignment horizontal="right" vertical="center"/>
    </xf>
    <xf numFmtId="4" fontId="56" fillId="107" borderId="23" applyNumberFormat="0" applyProtection="0">
      <alignment horizontal="right" vertical="center"/>
    </xf>
    <xf numFmtId="4" fontId="54" fillId="108" borderId="23" applyNumberFormat="0" applyProtection="0">
      <alignment horizontal="left" vertical="center" indent="1"/>
    </xf>
    <xf numFmtId="4" fontId="56" fillId="109" borderId="34" applyNumberFormat="0" applyProtection="0">
      <alignment horizontal="left" vertical="center" indent="1"/>
    </xf>
    <xf numFmtId="4" fontId="86" fillId="99" borderId="0" applyNumberFormat="0" applyProtection="0">
      <alignment horizontal="left" vertical="center" indent="1"/>
    </xf>
    <xf numFmtId="4" fontId="92" fillId="76" borderId="33" applyNumberFormat="0" applyProtection="0">
      <alignment horizontal="right" vertical="center"/>
    </xf>
    <xf numFmtId="0" fontId="2" fillId="97" borderId="23" applyNumberFormat="0" applyProtection="0">
      <alignment horizontal="left" vertical="center" indent="1"/>
    </xf>
    <xf numFmtId="4" fontId="108" fillId="95" borderId="24" applyNumberFormat="0" applyProtection="0">
      <alignment horizontal="right" vertical="center"/>
    </xf>
    <xf numFmtId="4" fontId="56" fillId="109" borderId="23" applyNumberFormat="0" applyProtection="0">
      <alignment horizontal="left" vertical="center" indent="1"/>
    </xf>
    <xf numFmtId="4" fontId="56" fillId="110" borderId="23" applyNumberFormat="0" applyProtection="0">
      <alignment horizontal="left" vertical="center" indent="1"/>
    </xf>
    <xf numFmtId="4" fontId="56" fillId="98" borderId="0" applyNumberFormat="0" applyProtection="0">
      <alignment horizontal="left" vertical="center" indent="1"/>
    </xf>
    <xf numFmtId="0" fontId="92" fillId="57" borderId="33" applyNumberFormat="0" applyProtection="0">
      <alignment horizontal="left" vertical="center" indent="1"/>
    </xf>
    <xf numFmtId="0" fontId="2" fillId="110" borderId="23" applyNumberFormat="0" applyProtection="0">
      <alignment horizontal="left" vertical="center" indent="1"/>
    </xf>
    <xf numFmtId="0" fontId="2" fillId="99" borderId="24" applyNumberFormat="0" applyProtection="0">
      <alignment horizontal="left" vertical="center" indent="1"/>
    </xf>
    <xf numFmtId="0" fontId="2" fillId="110" borderId="23" applyNumberFormat="0" applyProtection="0">
      <alignment horizontal="left" vertical="center" indent="1"/>
    </xf>
    <xf numFmtId="0" fontId="2" fillId="99" borderId="24" applyNumberFormat="0" applyProtection="0">
      <alignment horizontal="left" vertical="top" indent="1"/>
    </xf>
    <xf numFmtId="0" fontId="2" fillId="111" borderId="23" applyNumberFormat="0" applyProtection="0">
      <alignment horizontal="left" vertical="center" indent="1"/>
    </xf>
    <xf numFmtId="0" fontId="2" fillId="98" borderId="24" applyNumberFormat="0" applyProtection="0">
      <alignment horizontal="left" vertical="center" indent="1"/>
    </xf>
    <xf numFmtId="0" fontId="2" fillId="111" borderId="23" applyNumberFormat="0" applyProtection="0">
      <alignment horizontal="left" vertical="center" indent="1"/>
    </xf>
    <xf numFmtId="0" fontId="2" fillId="98" borderId="24" applyNumberFormat="0" applyProtection="0">
      <alignment horizontal="left" vertical="top" indent="1"/>
    </xf>
    <xf numFmtId="0" fontId="2" fillId="82" borderId="23" applyNumberFormat="0" applyProtection="0">
      <alignment horizontal="left" vertical="center" indent="1"/>
    </xf>
    <xf numFmtId="0" fontId="2" fillId="95" borderId="24" applyNumberFormat="0" applyProtection="0">
      <alignment horizontal="left" vertical="center" indent="1"/>
    </xf>
    <xf numFmtId="0" fontId="2" fillId="82" borderId="23" applyNumberFormat="0" applyProtection="0">
      <alignment horizontal="left" vertical="center" indent="1"/>
    </xf>
    <xf numFmtId="0" fontId="2" fillId="95" borderId="24" applyNumberFormat="0" applyProtection="0">
      <alignment horizontal="left" vertical="top" indent="1"/>
    </xf>
    <xf numFmtId="0" fontId="2" fillId="97" borderId="23" applyNumberFormat="0" applyProtection="0">
      <alignment horizontal="left" vertical="center" indent="1"/>
    </xf>
    <xf numFmtId="0" fontId="2" fillId="37" borderId="24" applyNumberFormat="0" applyProtection="0">
      <alignment horizontal="left" vertical="center" indent="1"/>
    </xf>
    <xf numFmtId="0" fontId="2" fillId="97" borderId="23" applyNumberFormat="0" applyProtection="0">
      <alignment horizontal="left" vertical="center" indent="1"/>
    </xf>
    <xf numFmtId="0" fontId="2" fillId="37" borderId="24" applyNumberFormat="0" applyProtection="0">
      <alignment horizontal="left" vertical="top" indent="1"/>
    </xf>
    <xf numFmtId="0" fontId="92" fillId="80" borderId="35" applyNumberFormat="0">
      <protection locked="0"/>
    </xf>
    <xf numFmtId="0" fontId="91" fillId="79" borderId="36" applyBorder="0"/>
    <xf numFmtId="4" fontId="56" fillId="92" borderId="23" applyNumberFormat="0" applyProtection="0">
      <alignment vertical="center"/>
    </xf>
    <xf numFmtId="4" fontId="56" fillId="92" borderId="24" applyNumberFormat="0" applyProtection="0">
      <alignment vertical="center"/>
    </xf>
    <xf numFmtId="4" fontId="87" fillId="92" borderId="23" applyNumberFormat="0" applyProtection="0">
      <alignment vertical="center"/>
    </xf>
    <xf numFmtId="4" fontId="87" fillId="92" borderId="24" applyNumberFormat="0" applyProtection="0">
      <alignment vertical="center"/>
    </xf>
    <xf numFmtId="4" fontId="56" fillId="92" borderId="23" applyNumberFormat="0" applyProtection="0">
      <alignment horizontal="left" vertical="center" indent="1"/>
    </xf>
    <xf numFmtId="4" fontId="56" fillId="92" borderId="24" applyNumberFormat="0" applyProtection="0">
      <alignment horizontal="left" vertical="center" indent="1"/>
    </xf>
    <xf numFmtId="4" fontId="56" fillId="92" borderId="23" applyNumberFormat="0" applyProtection="0">
      <alignment horizontal="left" vertical="center" indent="1"/>
    </xf>
    <xf numFmtId="0" fontId="56" fillId="92" borderId="24" applyNumberFormat="0" applyProtection="0">
      <alignment horizontal="left" vertical="top" indent="1"/>
    </xf>
    <xf numFmtId="4" fontId="92" fillId="0" borderId="33" applyNumberFormat="0" applyProtection="0">
      <alignment horizontal="right" vertical="center"/>
    </xf>
    <xf numFmtId="4" fontId="56" fillId="109" borderId="23" applyNumberFormat="0" applyProtection="0">
      <alignment horizontal="right" vertical="center"/>
    </xf>
    <xf numFmtId="4" fontId="56" fillId="37" borderId="24" applyNumberFormat="0" applyProtection="0">
      <alignment horizontal="center" vertical="center"/>
    </xf>
    <xf numFmtId="4" fontId="87" fillId="109" borderId="23" applyNumberFormat="0" applyProtection="0">
      <alignment horizontal="right" vertical="center"/>
    </xf>
    <xf numFmtId="0" fontId="2" fillId="97" borderId="23" applyNumberFormat="0" applyProtection="0">
      <alignment horizontal="left" vertical="center" indent="1"/>
    </xf>
    <xf numFmtId="4" fontId="92" fillId="51" borderId="33" applyNumberFormat="0" applyProtection="0">
      <alignment horizontal="left" vertical="center" indent="1"/>
    </xf>
    <xf numFmtId="0" fontId="2" fillId="97" borderId="23" applyNumberFormat="0" applyProtection="0">
      <alignment horizontal="left" vertical="center" indent="1"/>
    </xf>
    <xf numFmtId="0" fontId="2" fillId="97" borderId="23" applyNumberFormat="0" applyProtection="0">
      <alignment horizontal="left" vertical="center" indent="1"/>
    </xf>
    <xf numFmtId="4" fontId="54" fillId="95" borderId="24" applyNumberFormat="0" applyProtection="0">
      <alignment horizontal="left" vertical="center" indent="1"/>
    </xf>
    <xf numFmtId="0" fontId="2" fillId="97" borderId="23" applyNumberFormat="0" applyProtection="0">
      <alignment horizontal="left" vertical="center" indent="1"/>
    </xf>
    <xf numFmtId="0" fontId="56" fillId="98" borderId="24" applyNumberFormat="0" applyProtection="0">
      <alignment horizontal="left" vertical="top" indent="1"/>
    </xf>
    <xf numFmtId="0" fontId="2" fillId="97" borderId="23" applyNumberFormat="0" applyProtection="0">
      <alignment horizontal="left" vertical="center" indent="1"/>
    </xf>
    <xf numFmtId="0" fontId="109" fillId="0" borderId="0"/>
    <xf numFmtId="0" fontId="92" fillId="112" borderId="17"/>
    <xf numFmtId="4" fontId="57" fillId="109" borderId="23" applyNumberFormat="0" applyProtection="0">
      <alignment horizontal="right" vertical="center"/>
    </xf>
    <xf numFmtId="0" fontId="2" fillId="60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2" fillId="57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57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38" fontId="9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0" fontId="110" fillId="0" borderId="0">
      <protection locked="0"/>
    </xf>
    <xf numFmtId="190" fontId="110" fillId="0" borderId="0">
      <protection locked="0"/>
    </xf>
    <xf numFmtId="191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1" fillId="0" borderId="0"/>
    <xf numFmtId="0" fontId="60" fillId="0" borderId="0"/>
    <xf numFmtId="0" fontId="52" fillId="0" borderId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/>
    <xf numFmtId="0" fontId="1" fillId="12" borderId="14" applyNumberFormat="0" applyFont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/>
    <xf numFmtId="0" fontId="1" fillId="0" borderId="0"/>
    <xf numFmtId="0" fontId="59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42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6" fillId="57" borderId="18" applyNumberFormat="0" applyAlignment="0" applyProtection="0"/>
    <xf numFmtId="0" fontId="70" fillId="44" borderId="18" applyNumberFormat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64" fillId="40" borderId="0" applyNumberFormat="0" applyBorder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4" fontId="56" fillId="61" borderId="24" applyNumberFormat="0" applyProtection="0">
      <alignment horizontal="right" vertical="center"/>
    </xf>
    <xf numFmtId="0" fontId="76" fillId="57" borderId="23" applyNumberFormat="0" applyAlignment="0" applyProtection="0"/>
    <xf numFmtId="0" fontId="76" fillId="57" borderId="23" applyNumberFormat="0" applyAlignment="0" applyProtection="0"/>
    <xf numFmtId="0" fontId="62" fillId="60" borderId="22" applyNumberFormat="0" applyFont="0" applyAlignment="0" applyProtection="0"/>
    <xf numFmtId="0" fontId="62" fillId="60" borderId="22" applyNumberFormat="0" applyFont="0" applyAlignment="0" applyProtection="0"/>
    <xf numFmtId="0" fontId="70" fillId="44" borderId="18" applyNumberFormat="0" applyAlignment="0" applyProtection="0"/>
    <xf numFmtId="0" fontId="66" fillId="57" borderId="18" applyNumberFormat="0" applyAlignment="0" applyProtection="0"/>
    <xf numFmtId="0" fontId="66" fillId="57" borderId="18" applyNumberFormat="0" applyAlignment="0" applyProtection="0"/>
    <xf numFmtId="0" fontId="70" fillId="44" borderId="18" applyNumberFormat="0" applyAlignment="0" applyProtection="0"/>
    <xf numFmtId="0" fontId="66" fillId="57" borderId="18" applyNumberFormat="0" applyAlignment="0" applyProtection="0"/>
    <xf numFmtId="0" fontId="66" fillId="57" borderId="18" applyNumberFormat="0" applyAlignment="0" applyProtection="0"/>
    <xf numFmtId="0" fontId="70" fillId="44" borderId="18" applyNumberFormat="0" applyAlignment="0" applyProtection="0"/>
    <xf numFmtId="0" fontId="62" fillId="60" borderId="22" applyNumberFormat="0" applyFont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0" fontId="76" fillId="57" borderId="23" applyNumberFormat="0" applyAlignment="0" applyProtection="0"/>
    <xf numFmtId="4" fontId="56" fillId="61" borderId="24" applyNumberFormat="0" applyProtection="0">
      <alignment horizontal="right" vertical="center"/>
    </xf>
    <xf numFmtId="4" fontId="56" fillId="61" borderId="24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80" fillId="0" borderId="26" applyNumberFormat="0" applyFill="0" applyAlignment="0" applyProtection="0"/>
    <xf numFmtId="0" fontId="62" fillId="60" borderId="22" applyNumberFormat="0" applyFont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37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0" applyNumberFormat="0" applyAlignment="0" applyProtection="0"/>
    <xf numFmtId="0" fontId="43" fillId="0" borderId="12" applyNumberFormat="0" applyFill="0" applyAlignment="0" applyProtection="0"/>
    <xf numFmtId="0" fontId="44" fillId="11" borderId="13" applyNumberFormat="0" applyAlignment="0" applyProtection="0"/>
    <xf numFmtId="0" fontId="45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63" fillId="47" borderId="0" applyNumberFormat="0" applyBorder="0" applyAlignment="0" applyProtection="0"/>
    <xf numFmtId="4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11" borderId="13" applyNumberFormat="0" applyAlignment="0" applyProtection="0"/>
    <xf numFmtId="0" fontId="43" fillId="0" borderId="12" applyNumberFormat="0" applyFill="0" applyAlignment="0" applyProtection="0"/>
    <xf numFmtId="0" fontId="40" fillId="9" borderId="10" applyNumberFormat="0" applyAlignment="0" applyProtection="0"/>
    <xf numFmtId="0" fontId="39" fillId="8" borderId="0" applyNumberFormat="0" applyBorder="0" applyAlignment="0" applyProtection="0"/>
    <xf numFmtId="0" fontId="37" fillId="6" borderId="0" applyNumberFormat="0" applyBorder="0" applyAlignment="0" applyProtection="0"/>
    <xf numFmtId="0" fontId="73" fillId="0" borderId="21" applyNumberFormat="0" applyFill="0" applyAlignment="0" applyProtection="0"/>
    <xf numFmtId="0" fontId="79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6" fillId="57" borderId="23" applyNumberFormat="0" applyAlignment="0" applyProtection="0"/>
    <xf numFmtId="0" fontId="64" fillId="40" borderId="0" applyNumberFormat="0" applyBorder="0" applyAlignment="0" applyProtection="0"/>
    <xf numFmtId="0" fontId="63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3" borderId="0" applyNumberFormat="0" applyBorder="0" applyAlignment="0" applyProtection="0"/>
    <xf numFmtId="0" fontId="66" fillId="57" borderId="18" applyNumberFormat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62" fillId="48" borderId="0" applyNumberFormat="0" applyBorder="0" applyAlignment="0" applyProtection="0"/>
    <xf numFmtId="41" fontId="2" fillId="0" borderId="0" applyFont="0" applyFill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5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39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6" fillId="57" borderId="18" applyNumberFormat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64" fillId="40" borderId="0" applyNumberFormat="0" applyBorder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0" applyNumberFormat="0" applyAlignment="0" applyProtection="0"/>
    <xf numFmtId="0" fontId="43" fillId="0" borderId="12" applyNumberFormat="0" applyFill="0" applyAlignment="0" applyProtection="0"/>
    <xf numFmtId="0" fontId="44" fillId="11" borderId="13" applyNumberFormat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6" fillId="57" borderId="18" applyNumberFormat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64" fillId="40" borderId="0" applyNumberFormat="0" applyBorder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0" applyNumberFormat="0" applyAlignment="0" applyProtection="0"/>
    <xf numFmtId="0" fontId="43" fillId="0" borderId="12" applyNumberFormat="0" applyFill="0" applyAlignment="0" applyProtection="0"/>
    <xf numFmtId="0" fontId="44" fillId="11" borderId="13" applyNumberFormat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12" borderId="14" applyNumberFormat="0" applyFont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6" fillId="57" borderId="18" applyNumberFormat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6" borderId="0" applyNumberFormat="0" applyBorder="0" applyAlignment="0" applyProtection="0"/>
    <xf numFmtId="0" fontId="64" fillId="40" borderId="0" applyNumberFormat="0" applyBorder="0" applyAlignment="0" applyProtection="0"/>
    <xf numFmtId="0" fontId="62" fillId="60" borderId="22" applyNumberFormat="0" applyFont="0" applyAlignment="0" applyProtection="0"/>
    <xf numFmtId="0" fontId="76" fillId="57" borderId="23" applyNumberFormat="0" applyAlignment="0" applyProtection="0"/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0" applyNumberFormat="0" applyAlignment="0" applyProtection="0"/>
    <xf numFmtId="0" fontId="43" fillId="0" borderId="12" applyNumberFormat="0" applyFill="0" applyAlignment="0" applyProtection="0"/>
    <xf numFmtId="0" fontId="44" fillId="11" borderId="13" applyNumberFormat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49" fillId="0" borderId="0"/>
    <xf numFmtId="0" fontId="111" fillId="45" borderId="0" applyNumberFormat="0" applyBorder="0" applyAlignment="0" applyProtection="0"/>
    <xf numFmtId="0" fontId="111" fillId="46" borderId="0" applyNumberFormat="0" applyBorder="0" applyAlignment="0" applyProtection="0"/>
    <xf numFmtId="0" fontId="111" fillId="60" borderId="0" applyNumberFormat="0" applyBorder="0" applyAlignment="0" applyProtection="0"/>
    <xf numFmtId="0" fontId="111" fillId="44" borderId="0" applyNumberFormat="0" applyBorder="0" applyAlignment="0" applyProtection="0"/>
    <xf numFmtId="0" fontId="111" fillId="43" borderId="0" applyNumberFormat="0" applyBorder="0" applyAlignment="0" applyProtection="0"/>
    <xf numFmtId="0" fontId="111" fillId="60" borderId="0" applyNumberFormat="0" applyBorder="0" applyAlignment="0" applyProtection="0"/>
    <xf numFmtId="0" fontId="111" fillId="43" borderId="0" applyNumberFormat="0" applyBorder="0" applyAlignment="0" applyProtection="0"/>
    <xf numFmtId="0" fontId="111" fillId="46" borderId="0" applyNumberFormat="0" applyBorder="0" applyAlignment="0" applyProtection="0"/>
    <xf numFmtId="0" fontId="111" fillId="5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60" borderId="0" applyNumberFormat="0" applyBorder="0" applyAlignment="0" applyProtection="0"/>
    <xf numFmtId="0" fontId="63" fillId="43" borderId="0" applyNumberFormat="0" applyBorder="0" applyAlignment="0" applyProtection="0"/>
    <xf numFmtId="0" fontId="63" fillId="56" borderId="0" applyNumberFormat="0" applyBorder="0" applyAlignment="0" applyProtection="0"/>
    <xf numFmtId="0" fontId="63" fillId="48" borderId="0" applyNumberFormat="0" applyBorder="0" applyAlignment="0" applyProtection="0"/>
    <xf numFmtId="0" fontId="63" fillId="40" borderId="0" applyNumberFormat="0" applyBorder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113" borderId="0" applyNumberFormat="0" applyBorder="0" applyAlignment="0" applyProtection="0"/>
    <xf numFmtId="0" fontId="63" fillId="56" borderId="0" applyNumberFormat="0" applyBorder="0" applyAlignment="0" applyProtection="0"/>
    <xf numFmtId="0" fontId="63" fillId="48" borderId="0" applyNumberFormat="0" applyBorder="0" applyAlignment="0" applyProtection="0"/>
    <xf numFmtId="0" fontId="63" fillId="79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4" fillId="42" borderId="0" applyNumberFormat="0" applyBorder="0" applyAlignment="0" applyProtection="0"/>
    <xf numFmtId="0" fontId="65" fillId="41" borderId="0" applyNumberFormat="0" applyBorder="0" applyAlignment="0" applyProtection="0"/>
    <xf numFmtId="0" fontId="112" fillId="80" borderId="18" applyNumberFormat="0" applyAlignment="0" applyProtection="0"/>
    <xf numFmtId="0" fontId="68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113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9" applyNumberFormat="0" applyFill="0" applyAlignment="0" applyProtection="0"/>
    <xf numFmtId="0" fontId="115" fillId="0" borderId="0" applyNumberFormat="0" applyFill="0" applyBorder="0" applyAlignment="0" applyProtection="0"/>
    <xf numFmtId="0" fontId="74" fillId="59" borderId="0" applyNumberFormat="0" applyBorder="0" applyAlignment="0" applyProtection="0"/>
    <xf numFmtId="37" fontId="49" fillId="0" borderId="0"/>
    <xf numFmtId="0" fontId="76" fillId="80" borderId="23" applyNumberFormat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37" fontId="49" fillId="0" borderId="0"/>
    <xf numFmtId="0" fontId="83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32" borderId="0" applyNumberFormat="0" applyBorder="0" applyAlignment="0" applyProtection="0"/>
    <xf numFmtId="0" fontId="48" fillId="52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38" fillId="7" borderId="0" applyNumberFormat="0" applyBorder="0" applyAlignment="0" applyProtection="0"/>
    <xf numFmtId="0" fontId="42" fillId="10" borderId="10" applyNumberFormat="0" applyAlignment="0" applyProtection="0"/>
    <xf numFmtId="0" fontId="4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37" fontId="49" fillId="0" borderId="0"/>
    <xf numFmtId="0" fontId="1" fillId="0" borderId="0"/>
    <xf numFmtId="0" fontId="41" fillId="10" borderId="11" applyNumberFormat="0" applyAlignment="0" applyProtection="0"/>
    <xf numFmtId="0" fontId="9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2" fillId="114" borderId="33" applyNumberFormat="0" applyProtection="0">
      <alignment horizontal="left" vertical="center" indent="1"/>
    </xf>
    <xf numFmtId="0" fontId="92" fillId="61" borderId="33" applyNumberFormat="0" applyProtection="0">
      <alignment horizontal="left" vertical="center" indent="1"/>
    </xf>
    <xf numFmtId="0" fontId="92" fillId="45" borderId="33" applyNumberFormat="0" applyProtection="0">
      <alignment horizontal="left" vertical="center" indent="1"/>
    </xf>
    <xf numFmtId="0" fontId="63" fillId="1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13" fillId="0" borderId="42" applyNumberFormat="0" applyFill="0" applyAlignment="0" applyProtection="0"/>
    <xf numFmtId="0" fontId="62" fillId="87" borderId="0" applyNumberFormat="0" applyBorder="0" applyAlignment="0" applyProtection="0"/>
    <xf numFmtId="0" fontId="67" fillId="119" borderId="19" applyNumberFormat="0" applyAlignment="0" applyProtection="0"/>
    <xf numFmtId="0" fontId="121" fillId="121" borderId="33" applyNumberFormat="0" applyAlignment="0" applyProtection="0"/>
    <xf numFmtId="0" fontId="120" fillId="71" borderId="0" applyNumberFormat="0" applyBorder="0" applyAlignment="0" applyProtection="0"/>
    <xf numFmtId="0" fontId="63" fillId="120" borderId="0" applyNumberFormat="0" applyBorder="0" applyAlignment="0" applyProtection="0"/>
    <xf numFmtId="0" fontId="63" fillId="84" borderId="0" applyNumberFormat="0" applyBorder="0" applyAlignment="0" applyProtection="0"/>
    <xf numFmtId="0" fontId="63" fillId="116" borderId="0" applyNumberFormat="0" applyBorder="0" applyAlignment="0" applyProtection="0"/>
    <xf numFmtId="0" fontId="92" fillId="115" borderId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3" fillId="117" borderId="0" applyNumberFormat="0" applyBorder="0" applyAlignment="0" applyProtection="0"/>
    <xf numFmtId="0" fontId="63" fillId="118" borderId="0" applyNumberFormat="0" applyBorder="0" applyAlignment="0" applyProtection="0"/>
    <xf numFmtId="0" fontId="114" fillId="0" borderId="43" applyNumberFormat="0" applyFill="0" applyAlignment="0" applyProtection="0"/>
    <xf numFmtId="0" fontId="115" fillId="0" borderId="44" applyNumberFormat="0" applyFill="0" applyAlignment="0" applyProtection="0"/>
    <xf numFmtId="0" fontId="115" fillId="0" borderId="0" applyNumberFormat="0" applyFill="0" applyBorder="0" applyAlignment="0" applyProtection="0"/>
    <xf numFmtId="0" fontId="122" fillId="72" borderId="33" applyNumberFormat="0" applyAlignment="0" applyProtection="0"/>
    <xf numFmtId="0" fontId="65" fillId="0" borderId="45" applyNumberFormat="0" applyFill="0" applyAlignment="0" applyProtection="0"/>
    <xf numFmtId="0" fontId="65" fillId="72" borderId="0" applyNumberFormat="0" applyBorder="0" applyAlignment="0" applyProtection="0"/>
    <xf numFmtId="0" fontId="92" fillId="71" borderId="33" applyNumberFormat="0" applyFont="0" applyAlignment="0" applyProtection="0"/>
    <xf numFmtId="0" fontId="76" fillId="121" borderId="23" applyNumberFormat="0" applyAlignment="0" applyProtection="0"/>
    <xf numFmtId="4" fontId="124" fillId="38" borderId="33" applyNumberFormat="0" applyProtection="0">
      <alignment vertical="center"/>
    </xf>
    <xf numFmtId="0" fontId="117" fillId="59" borderId="24" applyNumberFormat="0" applyProtection="0">
      <alignment horizontal="left" vertical="top" indent="1"/>
    </xf>
    <xf numFmtId="4" fontId="92" fillId="40" borderId="33" applyNumberFormat="0" applyProtection="0">
      <alignment horizontal="right" vertical="center"/>
    </xf>
    <xf numFmtId="4" fontId="92" fillId="122" borderId="33" applyNumberFormat="0" applyProtection="0">
      <alignment horizontal="right" vertical="center"/>
    </xf>
    <xf numFmtId="4" fontId="92" fillId="54" borderId="41" applyNumberFormat="0" applyProtection="0">
      <alignment horizontal="right" vertical="center"/>
    </xf>
    <xf numFmtId="4" fontId="92" fillId="48" borderId="33" applyNumberFormat="0" applyProtection="0">
      <alignment horizontal="right" vertical="center"/>
    </xf>
    <xf numFmtId="4" fontId="92" fillId="52" borderId="33" applyNumberFormat="0" applyProtection="0">
      <alignment horizontal="right" vertical="center"/>
    </xf>
    <xf numFmtId="4" fontId="92" fillId="56" borderId="33" applyNumberFormat="0" applyProtection="0">
      <alignment horizontal="right" vertical="center"/>
    </xf>
    <xf numFmtId="4" fontId="92" fillId="55" borderId="33" applyNumberFormat="0" applyProtection="0">
      <alignment horizontal="right" vertical="center"/>
    </xf>
    <xf numFmtId="4" fontId="92" fillId="77" borderId="33" applyNumberFormat="0" applyProtection="0">
      <alignment horizontal="right" vertical="center"/>
    </xf>
    <xf numFmtId="4" fontId="92" fillId="47" borderId="33" applyNumberFormat="0" applyProtection="0">
      <alignment horizontal="right" vertical="center"/>
    </xf>
    <xf numFmtId="4" fontId="92" fillId="78" borderId="41" applyNumberFormat="0" applyProtection="0">
      <alignment horizontal="left" vertical="center" indent="1"/>
    </xf>
    <xf numFmtId="4" fontId="2" fillId="79" borderId="41" applyNumberFormat="0" applyProtection="0">
      <alignment horizontal="left" vertical="center" indent="1"/>
    </xf>
    <xf numFmtId="4" fontId="2" fillId="79" borderId="41" applyNumberFormat="0" applyProtection="0">
      <alignment horizontal="left" vertical="center" indent="1"/>
    </xf>
    <xf numFmtId="4" fontId="92" fillId="61" borderId="41" applyNumberFormat="0" applyProtection="0">
      <alignment horizontal="left" vertical="center" indent="1"/>
    </xf>
    <xf numFmtId="4" fontId="92" fillId="76" borderId="41" applyNumberFormat="0" applyProtection="0">
      <alignment horizontal="left" vertical="center" indent="1"/>
    </xf>
    <xf numFmtId="0" fontId="92" fillId="79" borderId="24" applyNumberFormat="0" applyProtection="0">
      <alignment horizontal="left" vertical="top" indent="1"/>
    </xf>
    <xf numFmtId="0" fontId="92" fillId="76" borderId="24" applyNumberFormat="0" applyProtection="0">
      <alignment horizontal="left" vertical="top" indent="1"/>
    </xf>
    <xf numFmtId="0" fontId="92" fillId="45" borderId="24" applyNumberFormat="0" applyProtection="0">
      <alignment horizontal="left" vertical="top" indent="1"/>
    </xf>
    <xf numFmtId="0" fontId="92" fillId="61" borderId="24" applyNumberFormat="0" applyProtection="0">
      <alignment horizontal="left" vertical="top" indent="1"/>
    </xf>
    <xf numFmtId="4" fontId="116" fillId="60" borderId="24" applyNumberFormat="0" applyProtection="0">
      <alignment vertical="center"/>
    </xf>
    <xf numFmtId="4" fontId="124" fillId="92" borderId="17" applyNumberFormat="0" applyProtection="0">
      <alignment vertical="center"/>
    </xf>
    <xf numFmtId="4" fontId="116" fillId="57" borderId="24" applyNumberFormat="0" applyProtection="0">
      <alignment horizontal="left" vertical="center" indent="1"/>
    </xf>
    <xf numFmtId="0" fontId="116" fillId="60" borderId="24" applyNumberFormat="0" applyProtection="0">
      <alignment horizontal="left" vertical="top" indent="1"/>
    </xf>
    <xf numFmtId="4" fontId="124" fillId="2" borderId="33" applyNumberFormat="0" applyProtection="0">
      <alignment horizontal="right" vertical="center"/>
    </xf>
    <xf numFmtId="0" fontId="116" fillId="76" borderId="24" applyNumberFormat="0" applyProtection="0">
      <alignment horizontal="left" vertical="top" indent="1"/>
    </xf>
    <xf numFmtId="4" fontId="118" fillId="81" borderId="41" applyNumberFormat="0" applyProtection="0">
      <alignment horizontal="left" vertical="center" indent="1"/>
    </xf>
    <xf numFmtId="4" fontId="119" fillId="80" borderId="33" applyNumberFormat="0" applyProtection="0">
      <alignment horizontal="right" vertical="center"/>
    </xf>
    <xf numFmtId="0" fontId="83" fillId="0" borderId="46" applyNumberFormat="0" applyFill="0" applyAlignment="0" applyProtection="0"/>
    <xf numFmtId="0" fontId="1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9" fontId="62" fillId="0" borderId="0" applyFont="0" applyFill="0" applyBorder="0" applyAlignment="0" applyProtection="0"/>
    <xf numFmtId="0" fontId="1" fillId="12" borderId="14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42">
    <xf numFmtId="0" fontId="0" fillId="0" borderId="0" xfId="0"/>
    <xf numFmtId="0" fontId="3" fillId="0" borderId="0" xfId="3" applyFont="1" applyAlignment="1">
      <alignment vertical="center"/>
    </xf>
    <xf numFmtId="166" fontId="5" fillId="0" borderId="0" xfId="4" applyNumberFormat="1" applyFont="1" applyAlignment="1">
      <alignment vertical="center"/>
    </xf>
    <xf numFmtId="166" fontId="3" fillId="0" borderId="0" xfId="4" applyNumberFormat="1" applyFont="1" applyAlignment="1">
      <alignment vertical="center"/>
    </xf>
    <xf numFmtId="166" fontId="3" fillId="0" borderId="1" xfId="4" applyNumberFormat="1" applyFont="1" applyBorder="1" applyAlignment="1">
      <alignment vertical="center"/>
    </xf>
    <xf numFmtId="166" fontId="7" fillId="0" borderId="0" xfId="4" applyNumberFormat="1" applyFont="1" applyAlignment="1">
      <alignment vertical="center"/>
    </xf>
    <xf numFmtId="166" fontId="5" fillId="0" borderId="0" xfId="4" applyNumberFormat="1" applyFont="1" applyAlignment="1">
      <alignment horizontal="centerContinuous" vertical="center"/>
    </xf>
    <xf numFmtId="166" fontId="5" fillId="0" borderId="0" xfId="4" applyNumberFormat="1" applyFont="1" applyAlignment="1">
      <alignment horizontal="left" vertical="center"/>
    </xf>
    <xf numFmtId="166" fontId="5" fillId="0" borderId="0" xfId="4" applyNumberFormat="1" applyFont="1" applyAlignment="1">
      <alignment horizontal="center" vertical="center"/>
    </xf>
    <xf numFmtId="166" fontId="5" fillId="0" borderId="1" xfId="4" quotePrefix="1" applyNumberFormat="1" applyFont="1" applyBorder="1" applyAlignment="1">
      <alignment horizontal="center" vertical="center"/>
    </xf>
    <xf numFmtId="166" fontId="5" fillId="0" borderId="0" xfId="4" quotePrefix="1" applyNumberFormat="1" applyFont="1" applyAlignment="1">
      <alignment horizontal="center" vertical="center"/>
    </xf>
    <xf numFmtId="166" fontId="3" fillId="0" borderId="0" xfId="4" applyNumberFormat="1" applyFont="1" applyAlignment="1">
      <alignment horizontal="left" vertical="center"/>
    </xf>
    <xf numFmtId="167" fontId="3" fillId="0" borderId="0" xfId="4" applyNumberFormat="1" applyFont="1" applyAlignment="1">
      <alignment vertical="center"/>
    </xf>
    <xf numFmtId="166" fontId="3" fillId="0" borderId="0" xfId="4" quotePrefix="1" applyNumberFormat="1" applyFont="1" applyAlignment="1">
      <alignment horizontal="left" vertical="center"/>
    </xf>
    <xf numFmtId="168" fontId="3" fillId="0" borderId="0" xfId="1" applyNumberFormat="1" applyFont="1" applyFill="1" applyProtection="1"/>
    <xf numFmtId="168" fontId="3" fillId="0" borderId="0" xfId="1" applyNumberFormat="1" applyFont="1" applyFill="1" applyAlignment="1" applyProtection="1">
      <alignment horizontal="center"/>
    </xf>
    <xf numFmtId="168" fontId="3" fillId="0" borderId="0" xfId="4" applyNumberFormat="1" applyFont="1"/>
    <xf numFmtId="168" fontId="3" fillId="0" borderId="0" xfId="1" applyNumberFormat="1" applyFont="1" applyFill="1" applyAlignment="1" applyProtection="1">
      <alignment vertical="center"/>
    </xf>
    <xf numFmtId="168" fontId="3" fillId="0" borderId="0" xfId="1" applyNumberFormat="1" applyFont="1" applyFill="1" applyBorder="1" applyProtection="1"/>
    <xf numFmtId="168" fontId="3" fillId="0" borderId="0" xfId="1" applyNumberFormat="1" applyFont="1" applyFill="1" applyAlignment="1">
      <alignment vertical="center"/>
    </xf>
    <xf numFmtId="168" fontId="3" fillId="0" borderId="0" xfId="1" applyNumberFormat="1" applyFont="1" applyFill="1" applyAlignment="1" applyProtection="1">
      <alignment horizontal="right"/>
    </xf>
    <xf numFmtId="168" fontId="3" fillId="0" borderId="0" xfId="1" quotePrefix="1" applyNumberFormat="1" applyFont="1" applyFill="1" applyAlignment="1" applyProtection="1">
      <alignment horizontal="right"/>
    </xf>
    <xf numFmtId="168" fontId="3" fillId="0" borderId="0" xfId="1" applyNumberFormat="1" applyFont="1" applyAlignment="1" applyProtection="1">
      <alignment vertical="center"/>
    </xf>
    <xf numFmtId="168" fontId="3" fillId="0" borderId="1" xfId="1" applyNumberFormat="1" applyFont="1" applyFill="1" applyBorder="1" applyProtection="1"/>
    <xf numFmtId="9" fontId="3" fillId="0" borderId="0" xfId="2" applyFont="1" applyFill="1" applyAlignment="1">
      <alignment vertical="center"/>
    </xf>
    <xf numFmtId="168" fontId="5" fillId="0" borderId="0" xfId="1" applyNumberFormat="1" applyFont="1" applyFill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Alignment="1" applyProtection="1">
      <alignment horizontal="center" vertical="center"/>
    </xf>
    <xf numFmtId="168" fontId="3" fillId="0" borderId="0" xfId="1" applyNumberFormat="1" applyFont="1" applyFill="1" applyBorder="1" applyAlignment="1" applyProtection="1">
      <alignment vertical="center"/>
    </xf>
    <xf numFmtId="168" fontId="5" fillId="0" borderId="3" xfId="1" applyNumberFormat="1" applyFont="1" applyBorder="1" applyAlignment="1" applyProtection="1">
      <alignment horizontal="right"/>
    </xf>
    <xf numFmtId="168" fontId="3" fillId="0" borderId="0" xfId="1" applyNumberFormat="1" applyFont="1" applyBorder="1" applyAlignment="1" applyProtection="1">
      <alignment horizontal="right"/>
    </xf>
    <xf numFmtId="168" fontId="5" fillId="0" borderId="2" xfId="1" applyNumberFormat="1" applyFont="1" applyBorder="1" applyAlignment="1" applyProtection="1">
      <alignment horizontal="right" vertical="center"/>
    </xf>
    <xf numFmtId="166" fontId="3" fillId="0" borderId="0" xfId="5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6" fontId="3" fillId="0" borderId="0" xfId="6" applyFont="1" applyAlignment="1">
      <alignment vertical="center"/>
    </xf>
    <xf numFmtId="166" fontId="5" fillId="0" borderId="0" xfId="6" applyFont="1" applyAlignment="1">
      <alignment horizontal="left" vertical="center"/>
    </xf>
    <xf numFmtId="166" fontId="5" fillId="0" borderId="0" xfId="6" applyFont="1" applyAlignment="1">
      <alignment horizontal="left"/>
    </xf>
    <xf numFmtId="168" fontId="5" fillId="0" borderId="1" xfId="1" quotePrefix="1" applyNumberFormat="1" applyFont="1" applyBorder="1" applyAlignment="1" applyProtection="1">
      <alignment horizontal="center" vertical="center"/>
    </xf>
    <xf numFmtId="166" fontId="5" fillId="0" borderId="0" xfId="5" applyNumberFormat="1" applyFont="1" applyAlignment="1">
      <alignment horizontal="center" vertical="center"/>
    </xf>
    <xf numFmtId="166" fontId="3" fillId="0" borderId="0" xfId="6" quotePrefix="1" applyFont="1" applyAlignment="1">
      <alignment horizontal="left" vertical="center"/>
    </xf>
    <xf numFmtId="166" fontId="5" fillId="0" borderId="0" xfId="6" quotePrefix="1" applyFont="1" applyAlignment="1">
      <alignment horizontal="center" vertical="center"/>
    </xf>
    <xf numFmtId="166" fontId="3" fillId="0" borderId="0" xfId="5" applyNumberFormat="1" applyFont="1" applyAlignment="1">
      <alignment horizontal="left" vertical="center"/>
    </xf>
    <xf numFmtId="166" fontId="5" fillId="0" borderId="0" xfId="6" applyFont="1" applyAlignment="1">
      <alignment horizontal="center" vertical="center"/>
    </xf>
    <xf numFmtId="166" fontId="3" fillId="0" borderId="0" xfId="6" applyFont="1" applyAlignment="1">
      <alignment horizontal="left" vertical="center"/>
    </xf>
    <xf numFmtId="165" fontId="3" fillId="0" borderId="0" xfId="4" quotePrefix="1" applyFont="1" applyAlignment="1">
      <alignment horizontal="left" vertical="center" wrapText="1"/>
    </xf>
    <xf numFmtId="166" fontId="3" fillId="0" borderId="0" xfId="5" quotePrefix="1" applyNumberFormat="1" applyFont="1" applyAlignment="1">
      <alignment horizontal="left" vertical="center"/>
    </xf>
    <xf numFmtId="168" fontId="5" fillId="0" borderId="2" xfId="1" applyNumberFormat="1" applyFont="1" applyFill="1" applyBorder="1" applyAlignment="1" applyProtection="1">
      <alignment vertical="center"/>
    </xf>
    <xf numFmtId="168" fontId="5" fillId="0" borderId="0" xfId="1" applyNumberFormat="1" applyFont="1" applyFill="1" applyBorder="1" applyAlignment="1" applyProtection="1">
      <alignment vertical="center"/>
    </xf>
    <xf numFmtId="166" fontId="5" fillId="0" borderId="0" xfId="5" applyNumberFormat="1" applyFont="1" applyAlignment="1">
      <alignment vertical="center"/>
    </xf>
    <xf numFmtId="168" fontId="5" fillId="0" borderId="3" xfId="1" applyNumberFormat="1" applyFont="1" applyFill="1" applyBorder="1" applyAlignment="1" applyProtection="1"/>
    <xf numFmtId="168" fontId="5" fillId="0" borderId="4" xfId="1" applyNumberFormat="1" applyFont="1" applyFill="1" applyBorder="1" applyAlignment="1" applyProtection="1">
      <alignment vertical="center"/>
    </xf>
    <xf numFmtId="168" fontId="3" fillId="0" borderId="0" xfId="3" applyNumberFormat="1" applyFont="1" applyAlignment="1">
      <alignment vertical="center"/>
    </xf>
    <xf numFmtId="168" fontId="3" fillId="0" borderId="0" xfId="1" applyNumberFormat="1" applyFont="1" applyBorder="1" applyAlignment="1">
      <alignment vertical="center"/>
    </xf>
    <xf numFmtId="166" fontId="10" fillId="0" borderId="0" xfId="6" applyFont="1" applyAlignment="1">
      <alignment vertical="center"/>
    </xf>
    <xf numFmtId="164" fontId="3" fillId="0" borderId="0" xfId="1" applyFont="1" applyAlignment="1">
      <alignment vertical="center"/>
    </xf>
    <xf numFmtId="3" fontId="10" fillId="0" borderId="0" xfId="3" applyNumberFormat="1" applyFont="1" applyAlignment="1">
      <alignment horizontal="right" vertical="center" wrapText="1"/>
    </xf>
    <xf numFmtId="0" fontId="10" fillId="0" borderId="0" xfId="3" applyFont="1" applyAlignment="1">
      <alignment horizontal="right" vertical="center" wrapText="1"/>
    </xf>
    <xf numFmtId="166" fontId="3" fillId="0" borderId="0" xfId="7" applyNumberFormat="1" applyFont="1" applyAlignment="1">
      <alignment horizontal="center" vertical="center"/>
    </xf>
    <xf numFmtId="166" fontId="3" fillId="0" borderId="0" xfId="7" applyNumberFormat="1" applyFont="1" applyAlignment="1">
      <alignment vertical="center"/>
    </xf>
    <xf numFmtId="166" fontId="3" fillId="0" borderId="0" xfId="8" applyFont="1" applyAlignment="1">
      <alignment vertical="center"/>
    </xf>
    <xf numFmtId="168" fontId="3" fillId="0" borderId="0" xfId="1" applyNumberFormat="1" applyFont="1" applyFill="1" applyAlignment="1" applyProtection="1">
      <alignment horizontal="right" vertical="center"/>
      <protection locked="0"/>
    </xf>
    <xf numFmtId="164" fontId="3" fillId="0" borderId="0" xfId="1" applyFont="1" applyBorder="1" applyAlignment="1">
      <alignment vertical="center"/>
    </xf>
    <xf numFmtId="166" fontId="8" fillId="0" borderId="0" xfId="7" applyNumberFormat="1" applyFont="1" applyAlignment="1">
      <alignment horizontal="centerContinuous" vertical="center"/>
    </xf>
    <xf numFmtId="0" fontId="3" fillId="0" borderId="0" xfId="3" applyFont="1" applyAlignment="1">
      <alignment horizontal="center" vertical="center"/>
    </xf>
    <xf numFmtId="0" fontId="11" fillId="0" borderId="0" xfId="9" applyFont="1" applyAlignment="1">
      <alignment vertical="center"/>
    </xf>
    <xf numFmtId="168" fontId="11" fillId="0" borderId="0" xfId="9" applyNumberFormat="1" applyFont="1" applyAlignment="1">
      <alignment horizontal="center" vertical="center"/>
    </xf>
    <xf numFmtId="0" fontId="12" fillId="2" borderId="0" xfId="10" applyFont="1" applyFill="1" applyAlignment="1">
      <alignment vertical="center"/>
    </xf>
    <xf numFmtId="164" fontId="12" fillId="2" borderId="0" xfId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9" applyFont="1" applyAlignment="1">
      <alignment horizontal="center" vertical="center"/>
    </xf>
    <xf numFmtId="166" fontId="5" fillId="0" borderId="0" xfId="7" applyNumberFormat="1" applyFont="1" applyAlignment="1">
      <alignment horizontal="center" vertical="center"/>
    </xf>
    <xf numFmtId="168" fontId="5" fillId="0" borderId="1" xfId="1" quotePrefix="1" applyNumberFormat="1" applyFont="1" applyBorder="1" applyAlignment="1" applyProtection="1">
      <alignment horizontal="center" vertical="center" wrapText="1"/>
    </xf>
    <xf numFmtId="0" fontId="5" fillId="0" borderId="0" xfId="3" applyFont="1" applyAlignment="1">
      <alignment horizontal="center" vertical="center"/>
    </xf>
    <xf numFmtId="166" fontId="5" fillId="3" borderId="0" xfId="6" quotePrefix="1" applyFont="1" applyFill="1" applyAlignment="1">
      <alignment horizontal="center" vertical="center" wrapText="1"/>
    </xf>
    <xf numFmtId="0" fontId="3" fillId="3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3" fillId="0" borderId="0" xfId="9" applyFont="1" applyAlignment="1">
      <alignment horizontal="left" vertical="center"/>
    </xf>
    <xf numFmtId="0" fontId="13" fillId="0" borderId="0" xfId="10" quotePrefix="1" applyFont="1" applyAlignment="1">
      <alignment horizontal="center" vertical="center" wrapText="1"/>
    </xf>
    <xf numFmtId="168" fontId="13" fillId="0" borderId="0" xfId="1" quotePrefix="1" applyNumberFormat="1" applyFont="1" applyFill="1" applyBorder="1" applyAlignment="1" applyProtection="1">
      <alignment horizontal="center" vertical="center" wrapText="1"/>
    </xf>
    <xf numFmtId="164" fontId="15" fillId="0" borderId="0" xfId="1" quotePrefix="1" applyFont="1" applyFill="1" applyBorder="1" applyAlignment="1" applyProtection="1">
      <alignment horizontal="center" vertical="center" wrapText="1"/>
    </xf>
    <xf numFmtId="0" fontId="5" fillId="0" borderId="0" xfId="0" quotePrefix="1" applyFont="1" applyAlignment="1">
      <alignment horizontal="left" vertical="center"/>
    </xf>
    <xf numFmtId="0" fontId="5" fillId="0" borderId="0" xfId="3" quotePrefix="1" applyFont="1" applyAlignment="1">
      <alignment horizontal="left" vertical="center"/>
    </xf>
    <xf numFmtId="170" fontId="3" fillId="0" borderId="0" xfId="9" applyNumberFormat="1" applyFont="1" applyAlignment="1">
      <alignment vertical="center"/>
    </xf>
    <xf numFmtId="164" fontId="3" fillId="0" borderId="0" xfId="1" applyFont="1" applyFill="1" applyBorder="1" applyAlignment="1" applyProtection="1">
      <alignment vertical="center"/>
    </xf>
    <xf numFmtId="0" fontId="16" fillId="0" borderId="0" xfId="9" applyFont="1" applyAlignment="1">
      <alignment horizontal="center" vertical="center"/>
    </xf>
    <xf numFmtId="0" fontId="14" fillId="0" borderId="0" xfId="10" applyFont="1" applyAlignment="1">
      <alignment horizontal="center" vertical="center" wrapText="1"/>
    </xf>
    <xf numFmtId="168" fontId="14" fillId="0" borderId="0" xfId="1" applyNumberFormat="1" applyFont="1" applyFill="1" applyBorder="1" applyAlignment="1" applyProtection="1">
      <alignment horizontal="center" vertical="center" wrapText="1"/>
    </xf>
    <xf numFmtId="164" fontId="14" fillId="0" borderId="0" xfId="1" applyFont="1" applyFill="1" applyBorder="1" applyAlignment="1" applyProtection="1">
      <alignment horizontal="center" vertical="center" wrapText="1"/>
    </xf>
    <xf numFmtId="0" fontId="3" fillId="0" borderId="0" xfId="9" applyFont="1" applyAlignment="1">
      <alignment horizontal="left" vertical="center"/>
    </xf>
    <xf numFmtId="0" fontId="5" fillId="0" borderId="0" xfId="9" applyFont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3" fillId="0" borderId="0" xfId="9" quotePrefix="1" applyFont="1" applyAlignment="1">
      <alignment horizontal="left" vertical="center"/>
    </xf>
    <xf numFmtId="0" fontId="3" fillId="0" borderId="0" xfId="9" applyFont="1" applyAlignment="1">
      <alignment vertical="center"/>
    </xf>
    <xf numFmtId="0" fontId="5" fillId="0" borderId="0" xfId="9" applyFont="1" applyAlignment="1">
      <alignment vertical="center" wrapText="1"/>
    </xf>
    <xf numFmtId="168" fontId="5" fillId="0" borderId="1" xfId="1" applyNumberFormat="1" applyFont="1" applyFill="1" applyBorder="1" applyAlignment="1" applyProtection="1">
      <alignment vertical="center"/>
    </xf>
    <xf numFmtId="0" fontId="5" fillId="0" borderId="0" xfId="9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169" fontId="3" fillId="3" borderId="0" xfId="9" applyNumberFormat="1" applyFont="1" applyFill="1" applyAlignment="1">
      <alignment vertical="center"/>
    </xf>
    <xf numFmtId="164" fontId="3" fillId="2" borderId="0" xfId="1" applyFont="1" applyFill="1" applyBorder="1" applyAlignment="1" applyProtection="1">
      <alignment vertical="center"/>
    </xf>
    <xf numFmtId="166" fontId="3" fillId="0" borderId="0" xfId="8" applyFont="1" applyAlignment="1">
      <alignment horizontal="center" vertical="center"/>
    </xf>
    <xf numFmtId="166" fontId="3" fillId="0" borderId="0" xfId="8" applyFont="1" applyAlignment="1">
      <alignment horizontal="left" vertical="center"/>
    </xf>
    <xf numFmtId="164" fontId="3" fillId="0" borderId="0" xfId="1" applyFont="1" applyBorder="1" applyAlignment="1" applyProtection="1">
      <alignment horizontal="left" vertical="center"/>
    </xf>
    <xf numFmtId="168" fontId="3" fillId="0" borderId="0" xfId="1" applyNumberFormat="1" applyFont="1" applyBorder="1" applyAlignment="1" applyProtection="1">
      <alignment horizontal="left" vertical="center"/>
    </xf>
    <xf numFmtId="166" fontId="3" fillId="0" borderId="0" xfId="8" quotePrefix="1" applyFont="1" applyAlignment="1">
      <alignment horizontal="left" vertical="center"/>
    </xf>
    <xf numFmtId="164" fontId="3" fillId="0" borderId="0" xfId="1" quotePrefix="1" applyFont="1" applyBorder="1" applyAlignment="1" applyProtection="1">
      <alignment horizontal="left" vertical="center"/>
    </xf>
    <xf numFmtId="166" fontId="3" fillId="0" borderId="0" xfId="8" quotePrefix="1" applyFont="1" applyAlignment="1">
      <alignment horizontal="centerContinuous" vertical="center"/>
    </xf>
    <xf numFmtId="164" fontId="3" fillId="0" borderId="0" xfId="1" quotePrefix="1" applyFont="1" applyBorder="1" applyAlignment="1" applyProtection="1">
      <alignment horizontal="centerContinuous" vertical="center"/>
    </xf>
    <xf numFmtId="166" fontId="3" fillId="0" borderId="0" xfId="8" applyFont="1" applyAlignment="1">
      <alignment horizontal="centerContinuous" vertical="center"/>
    </xf>
    <xf numFmtId="164" fontId="3" fillId="0" borderId="0" xfId="1" applyFont="1" applyBorder="1" applyAlignment="1">
      <alignment horizontal="centerContinuous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5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8" fontId="17" fillId="0" borderId="0" xfId="0" applyNumberFormat="1" applyFont="1" applyAlignment="1">
      <alignment vertical="center"/>
    </xf>
    <xf numFmtId="166" fontId="3" fillId="0" borderId="1" xfId="12" applyNumberFormat="1" applyFont="1" applyBorder="1" applyAlignment="1">
      <alignment vertical="center"/>
    </xf>
    <xf numFmtId="168" fontId="3" fillId="0" borderId="1" xfId="12" applyFont="1" applyBorder="1" applyAlignment="1">
      <alignment vertical="center"/>
    </xf>
    <xf numFmtId="0" fontId="17" fillId="0" borderId="0" xfId="0" quotePrefix="1" applyFont="1" applyAlignment="1">
      <alignment vertical="center"/>
    </xf>
    <xf numFmtId="168" fontId="10" fillId="0" borderId="0" xfId="8" quotePrefix="1" applyNumberFormat="1" applyFont="1" applyAlignment="1">
      <alignment horizontal="center" vertical="center"/>
    </xf>
    <xf numFmtId="168" fontId="18" fillId="0" borderId="0" xfId="1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8" fontId="3" fillId="0" borderId="0" xfId="13" applyNumberFormat="1" applyFont="1" applyFill="1" applyBorder="1" applyAlignment="1" applyProtection="1">
      <alignment horizontal="left" vertical="center"/>
    </xf>
    <xf numFmtId="168" fontId="18" fillId="0" borderId="0" xfId="1" applyNumberFormat="1" applyFont="1" applyAlignment="1">
      <alignment horizontal="left" vertical="center"/>
    </xf>
    <xf numFmtId="168" fontId="19" fillId="0" borderId="6" xfId="11" applyNumberFormat="1" applyFont="1" applyFill="1" applyBorder="1" applyAlignment="1">
      <alignment horizontal="right" vertical="center" wrapText="1"/>
    </xf>
    <xf numFmtId="168" fontId="19" fillId="0" borderId="0" xfId="11" applyNumberFormat="1" applyFont="1" applyFill="1" applyBorder="1" applyAlignment="1">
      <alignment horizontal="right" vertical="center" wrapText="1"/>
    </xf>
    <xf numFmtId="168" fontId="20" fillId="0" borderId="0" xfId="1" applyNumberFormat="1" applyFont="1" applyFill="1" applyAlignment="1">
      <alignment horizontal="left" vertical="center"/>
    </xf>
    <xf numFmtId="168" fontId="20" fillId="0" borderId="0" xfId="11" applyNumberFormat="1" applyFont="1" applyFill="1" applyAlignment="1">
      <alignment horizontal="right" vertical="center" wrapText="1"/>
    </xf>
    <xf numFmtId="0" fontId="19" fillId="0" borderId="0" xfId="0" applyFont="1" applyAlignment="1">
      <alignment horizontal="left" vertical="center" indent="2"/>
    </xf>
    <xf numFmtId="168" fontId="3" fillId="0" borderId="0" xfId="13" applyNumberFormat="1" applyFont="1" applyFill="1" applyBorder="1" applyAlignment="1">
      <alignment horizontal="left" vertical="center" indent="2"/>
    </xf>
    <xf numFmtId="168" fontId="20" fillId="0" borderId="0" xfId="11" applyNumberFormat="1" applyFont="1" applyFill="1" applyAlignment="1">
      <alignment horizontal="center" vertical="center" wrapText="1"/>
    </xf>
    <xf numFmtId="168" fontId="20" fillId="0" borderId="0" xfId="11" applyNumberFormat="1" applyFont="1" applyFill="1" applyBorder="1" applyAlignment="1">
      <alignment horizontal="center" vertical="center" wrapText="1"/>
    </xf>
    <xf numFmtId="168" fontId="20" fillId="0" borderId="0" xfId="11" applyNumberFormat="1" applyFont="1" applyFill="1" applyBorder="1" applyAlignment="1">
      <alignment horizontal="right" vertical="center" wrapText="1"/>
    </xf>
    <xf numFmtId="168" fontId="3" fillId="0" borderId="0" xfId="13" applyNumberFormat="1" applyFont="1" applyFill="1" applyBorder="1" applyAlignment="1">
      <alignment horizontal="left" vertical="center"/>
    </xf>
    <xf numFmtId="168" fontId="20" fillId="0" borderId="2" xfId="1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66" fontId="3" fillId="0" borderId="0" xfId="15" applyNumberFormat="1" applyFont="1" applyAlignment="1">
      <alignment vertical="center"/>
    </xf>
    <xf numFmtId="37" fontId="3" fillId="0" borderId="0" xfId="15" applyNumberFormat="1" applyFont="1" applyAlignment="1">
      <alignment vertical="center"/>
    </xf>
    <xf numFmtId="166" fontId="21" fillId="0" borderId="0" xfId="15" applyNumberFormat="1" applyFont="1" applyAlignment="1">
      <alignment horizontal="centerContinuous" vertical="center"/>
    </xf>
    <xf numFmtId="37" fontId="21" fillId="0" borderId="0" xfId="15" applyNumberFormat="1" applyFont="1" applyAlignment="1">
      <alignment horizontal="centerContinuous" vertical="center"/>
    </xf>
    <xf numFmtId="166" fontId="9" fillId="0" borderId="0" xfId="15" applyNumberFormat="1" applyFont="1" applyAlignment="1">
      <alignment horizontal="centerContinuous" vertical="center"/>
    </xf>
    <xf numFmtId="166" fontId="22" fillId="0" borderId="0" xfId="15" applyNumberFormat="1" applyFont="1" applyAlignment="1">
      <alignment horizontal="centerContinuous" vertical="center"/>
    </xf>
    <xf numFmtId="37" fontId="22" fillId="0" borderId="0" xfId="15" applyNumberFormat="1" applyFont="1" applyAlignment="1">
      <alignment horizontal="center" vertical="center"/>
    </xf>
    <xf numFmtId="166" fontId="5" fillId="0" borderId="0" xfId="15" applyNumberFormat="1" applyFont="1" applyAlignment="1">
      <alignment vertical="center"/>
    </xf>
    <xf numFmtId="166" fontId="22" fillId="0" borderId="0" xfId="15" applyNumberFormat="1" applyFont="1" applyAlignment="1">
      <alignment horizontal="center" vertical="center"/>
    </xf>
    <xf numFmtId="37" fontId="22" fillId="0" borderId="0" xfId="15" applyNumberFormat="1" applyFont="1" applyAlignment="1">
      <alignment vertical="center"/>
    </xf>
    <xf numFmtId="166" fontId="22" fillId="0" borderId="1" xfId="15" applyNumberFormat="1" applyFont="1" applyBorder="1" applyAlignment="1">
      <alignment horizontal="center" vertical="center" wrapText="1"/>
    </xf>
    <xf numFmtId="166" fontId="22" fillId="0" borderId="0" xfId="15" applyNumberFormat="1" applyFont="1" applyAlignment="1">
      <alignment horizontal="center" vertical="center" wrapText="1"/>
    </xf>
    <xf numFmtId="166" fontId="22" fillId="0" borderId="0" xfId="15" quotePrefix="1" applyNumberFormat="1" applyFont="1" applyAlignment="1">
      <alignment horizontal="center" vertical="center"/>
    </xf>
    <xf numFmtId="168" fontId="5" fillId="0" borderId="0" xfId="13" applyNumberFormat="1" applyFont="1" applyFill="1" applyBorder="1" applyAlignment="1" applyProtection="1">
      <alignment horizontal="left" vertical="center"/>
    </xf>
    <xf numFmtId="168" fontId="5" fillId="0" borderId="4" xfId="13" applyNumberFormat="1" applyFont="1" applyFill="1" applyBorder="1" applyAlignment="1" applyProtection="1">
      <alignment horizontal="left" vertical="center"/>
    </xf>
    <xf numFmtId="168" fontId="3" fillId="0" borderId="0" xfId="13" applyNumberFormat="1" applyFont="1" applyFill="1" applyBorder="1" applyAlignment="1" applyProtection="1">
      <alignment vertical="center"/>
    </xf>
    <xf numFmtId="38" fontId="5" fillId="0" borderId="0" xfId="15" applyNumberFormat="1" applyFont="1" applyAlignment="1">
      <alignment vertical="center"/>
    </xf>
    <xf numFmtId="168" fontId="5" fillId="0" borderId="0" xfId="15" applyFont="1" applyAlignment="1">
      <alignment vertical="center"/>
    </xf>
    <xf numFmtId="166" fontId="3" fillId="0" borderId="0" xfId="16" applyNumberFormat="1" applyFont="1"/>
    <xf numFmtId="168" fontId="3" fillId="0" borderId="0" xfId="1" applyNumberFormat="1" applyFont="1"/>
    <xf numFmtId="164" fontId="3" fillId="0" borderId="0" xfId="1" applyFont="1" applyBorder="1"/>
    <xf numFmtId="0" fontId="3" fillId="0" borderId="0" xfId="17" applyFont="1"/>
    <xf numFmtId="166" fontId="8" fillId="0" borderId="0" xfId="16" applyNumberFormat="1" applyFont="1" applyAlignment="1">
      <alignment horizontal="centerContinuous"/>
    </xf>
    <xf numFmtId="166" fontId="5" fillId="0" borderId="0" xfId="16" applyNumberFormat="1" applyFont="1" applyAlignment="1">
      <alignment horizontal="centerContinuous"/>
    </xf>
    <xf numFmtId="166" fontId="5" fillId="0" borderId="0" xfId="16" applyNumberFormat="1" applyFont="1"/>
    <xf numFmtId="1" fontId="5" fillId="0" borderId="0" xfId="1" applyNumberFormat="1" applyFont="1" applyBorder="1" applyAlignment="1" applyProtection="1">
      <alignment horizontal="center"/>
    </xf>
    <xf numFmtId="166" fontId="5" fillId="0" borderId="0" xfId="16" applyNumberFormat="1" applyFont="1" applyAlignment="1">
      <alignment horizontal="left"/>
    </xf>
    <xf numFmtId="166" fontId="3" fillId="0" borderId="0" xfId="16" applyNumberFormat="1" applyFont="1" applyAlignment="1">
      <alignment horizontal="left"/>
    </xf>
    <xf numFmtId="168" fontId="3" fillId="0" borderId="0" xfId="1" applyNumberFormat="1" applyFont="1" applyFill="1" applyBorder="1"/>
    <xf numFmtId="164" fontId="3" fillId="0" borderId="0" xfId="1" applyFont="1" applyFill="1" applyBorder="1"/>
    <xf numFmtId="164" fontId="3" fillId="0" borderId="0" xfId="1" applyFont="1" applyFill="1"/>
    <xf numFmtId="166" fontId="3" fillId="0" borderId="0" xfId="16" applyNumberFormat="1" applyFont="1" applyAlignment="1">
      <alignment horizontal="left" indent="1"/>
    </xf>
    <xf numFmtId="166" fontId="3" fillId="0" borderId="0" xfId="16" quotePrefix="1" applyNumberFormat="1" applyFont="1" applyAlignment="1">
      <alignment horizontal="left"/>
    </xf>
    <xf numFmtId="164" fontId="3" fillId="0" borderId="0" xfId="1" applyFont="1" applyFill="1" applyBorder="1" applyProtection="1"/>
    <xf numFmtId="166" fontId="3" fillId="0" borderId="0" xfId="16" quotePrefix="1" applyNumberFormat="1" applyFont="1" applyAlignment="1">
      <alignment horizontal="right"/>
    </xf>
    <xf numFmtId="168" fontId="3" fillId="0" borderId="3" xfId="1" applyNumberFormat="1" applyFont="1" applyFill="1" applyBorder="1" applyProtection="1"/>
    <xf numFmtId="164" fontId="3" fillId="0" borderId="0" xfId="1" applyFont="1" applyFill="1" applyBorder="1" applyAlignment="1" applyProtection="1">
      <alignment horizontal="right"/>
    </xf>
    <xf numFmtId="166" fontId="5" fillId="0" borderId="0" xfId="16" quotePrefix="1" applyNumberFormat="1" applyFont="1" applyAlignment="1">
      <alignment horizontal="left"/>
    </xf>
    <xf numFmtId="164" fontId="3" fillId="0" borderId="0" xfId="1" quotePrefix="1" applyFont="1" applyFill="1" applyBorder="1" applyAlignment="1" applyProtection="1">
      <alignment horizontal="right"/>
    </xf>
    <xf numFmtId="168" fontId="3" fillId="0" borderId="3" xfId="1" quotePrefix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center"/>
    </xf>
    <xf numFmtId="168" fontId="3" fillId="0" borderId="3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Protection="1"/>
    <xf numFmtId="166" fontId="3" fillId="3" borderId="0" xfId="16" applyNumberFormat="1" applyFont="1" applyFill="1"/>
    <xf numFmtId="168" fontId="3" fillId="0" borderId="3" xfId="1" applyNumberFormat="1" applyFont="1" applyFill="1" applyBorder="1" applyAlignment="1" applyProtection="1">
      <alignment horizontal="center"/>
    </xf>
    <xf numFmtId="168" fontId="3" fillId="0" borderId="3" xfId="1" applyNumberFormat="1" applyFont="1" applyFill="1" applyBorder="1" applyAlignment="1" applyProtection="1">
      <alignment horizontal="fill"/>
    </xf>
    <xf numFmtId="166" fontId="3" fillId="0" borderId="0" xfId="16" applyNumberFormat="1" applyFont="1" applyAlignment="1">
      <alignment horizontal="centerContinuous"/>
    </xf>
    <xf numFmtId="168" fontId="3" fillId="0" borderId="0" xfId="1" applyNumberFormat="1" applyFont="1" applyFill="1" applyAlignment="1">
      <alignment horizontal="center"/>
    </xf>
    <xf numFmtId="168" fontId="3" fillId="0" borderId="0" xfId="11" applyNumberFormat="1" applyFont="1" applyFill="1"/>
    <xf numFmtId="168" fontId="3" fillId="0" borderId="4" xfId="1" applyNumberFormat="1" applyFont="1" applyFill="1" applyBorder="1"/>
    <xf numFmtId="168" fontId="3" fillId="0" borderId="0" xfId="11" applyNumberFormat="1" applyFont="1"/>
    <xf numFmtId="0" fontId="3" fillId="0" borderId="0" xfId="18" applyFont="1"/>
    <xf numFmtId="0" fontId="3" fillId="0" borderId="0" xfId="18" applyFont="1" applyAlignment="1">
      <alignment horizontal="left"/>
    </xf>
    <xf numFmtId="0" fontId="3" fillId="0" borderId="1" xfId="19" applyFont="1" applyBorder="1"/>
    <xf numFmtId="0" fontId="3" fillId="0" borderId="1" xfId="18" applyFont="1" applyBorder="1" applyAlignment="1">
      <alignment horizontal="left"/>
    </xf>
    <xf numFmtId="0" fontId="3" fillId="0" borderId="1" xfId="18" applyFont="1" applyBorder="1"/>
    <xf numFmtId="0" fontId="23" fillId="0" borderId="0" xfId="18" applyFont="1"/>
    <xf numFmtId="0" fontId="5" fillId="0" borderId="0" xfId="18" applyFont="1"/>
    <xf numFmtId="0" fontId="9" fillId="0" borderId="0" xfId="18" applyFont="1"/>
    <xf numFmtId="167" fontId="5" fillId="0" borderId="0" xfId="18" applyNumberFormat="1" applyFont="1" applyAlignment="1">
      <alignment horizontal="center"/>
    </xf>
    <xf numFmtId="167" fontId="3" fillId="0" borderId="0" xfId="18" applyNumberFormat="1" applyFont="1"/>
    <xf numFmtId="167" fontId="5" fillId="0" borderId="0" xfId="18" applyNumberFormat="1" applyFont="1"/>
    <xf numFmtId="0" fontId="16" fillId="0" borderId="0" xfId="18" applyFont="1" applyAlignment="1">
      <alignment horizontal="left" indent="1"/>
    </xf>
    <xf numFmtId="39" fontId="3" fillId="0" borderId="0" xfId="20" applyNumberFormat="1" applyFont="1" applyAlignment="1">
      <alignment horizontal="left" indent="2"/>
    </xf>
    <xf numFmtId="0" fontId="3" fillId="0" borderId="0" xfId="18" applyFont="1" applyAlignment="1">
      <alignment horizontal="left" indent="2"/>
    </xf>
    <xf numFmtId="167" fontId="3" fillId="0" borderId="3" xfId="18" applyNumberFormat="1" applyFont="1" applyBorder="1"/>
    <xf numFmtId="0" fontId="5" fillId="0" borderId="0" xfId="18" applyFont="1" applyAlignment="1">
      <alignment horizontal="right"/>
    </xf>
    <xf numFmtId="167" fontId="5" fillId="0" borderId="1" xfId="18" applyNumberFormat="1" applyFont="1" applyBorder="1"/>
    <xf numFmtId="167" fontId="5" fillId="0" borderId="4" xfId="18" applyNumberFormat="1" applyFont="1" applyBorder="1"/>
    <xf numFmtId="0" fontId="5" fillId="0" borderId="0" xfId="18" applyFont="1" applyAlignment="1">
      <alignment horizontal="center"/>
    </xf>
    <xf numFmtId="167" fontId="5" fillId="0" borderId="5" xfId="18" applyNumberFormat="1" applyFont="1" applyBorder="1"/>
    <xf numFmtId="166" fontId="3" fillId="0" borderId="0" xfId="8" quotePrefix="1" applyFont="1" applyAlignment="1">
      <alignment horizontal="center" vertical="center"/>
    </xf>
    <xf numFmtId="168" fontId="5" fillId="0" borderId="0" xfId="6" quotePrefix="1" applyNumberFormat="1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166" fontId="5" fillId="0" borderId="0" xfId="6" quotePrefix="1" applyFont="1" applyAlignment="1">
      <alignment horizontal="center" vertical="center" wrapText="1"/>
    </xf>
    <xf numFmtId="166" fontId="12" fillId="0" borderId="0" xfId="4" applyNumberFormat="1" applyFont="1" applyAlignment="1">
      <alignment vertical="center"/>
    </xf>
    <xf numFmtId="166" fontId="3" fillId="0" borderId="0" xfId="15" applyNumberFormat="1" applyFont="1" applyAlignment="1" applyProtection="1">
      <alignment vertical="center"/>
      <protection locked="0"/>
    </xf>
    <xf numFmtId="166" fontId="21" fillId="0" borderId="0" xfId="15" applyNumberFormat="1" applyFont="1" applyAlignment="1" applyProtection="1">
      <alignment horizontal="centerContinuous" vertical="center"/>
      <protection locked="0"/>
    </xf>
    <xf numFmtId="166" fontId="9" fillId="0" borderId="0" xfId="15" applyNumberFormat="1" applyFont="1" applyAlignment="1" applyProtection="1">
      <alignment horizontal="centerContinuous" vertical="center"/>
      <protection locked="0"/>
    </xf>
    <xf numFmtId="166" fontId="22" fillId="0" borderId="0" xfId="15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3" fillId="0" borderId="0" xfId="13" applyNumberFormat="1" applyFont="1" applyFill="1" applyBorder="1" applyAlignment="1" applyProtection="1">
      <alignment horizontal="left" vertical="center"/>
      <protection locked="0"/>
    </xf>
    <xf numFmtId="168" fontId="5" fillId="0" borderId="0" xfId="15" applyFont="1" applyAlignment="1" applyProtection="1">
      <alignment vertical="center"/>
      <protection locked="0"/>
    </xf>
    <xf numFmtId="166" fontId="3" fillId="3" borderId="0" xfId="4" applyNumberFormat="1" applyFont="1" applyFill="1" applyAlignment="1">
      <alignment vertical="center"/>
    </xf>
    <xf numFmtId="166" fontId="3" fillId="3" borderId="1" xfId="4" applyNumberFormat="1" applyFont="1" applyFill="1" applyBorder="1" applyAlignment="1">
      <alignment vertical="center"/>
    </xf>
    <xf numFmtId="166" fontId="5" fillId="3" borderId="0" xfId="4" applyNumberFormat="1" applyFont="1" applyFill="1" applyAlignment="1">
      <alignment horizontal="centerContinuous" vertical="center"/>
    </xf>
    <xf numFmtId="166" fontId="5" fillId="3" borderId="0" xfId="4" applyNumberFormat="1" applyFont="1" applyFill="1" applyAlignment="1">
      <alignment vertical="center"/>
    </xf>
    <xf numFmtId="166" fontId="3" fillId="3" borderId="0" xfId="4" applyNumberFormat="1" applyFont="1" applyFill="1" applyAlignment="1">
      <alignment horizontal="left" vertical="center"/>
    </xf>
    <xf numFmtId="166" fontId="3" fillId="3" borderId="0" xfId="4" quotePrefix="1" applyNumberFormat="1" applyFont="1" applyFill="1" applyAlignment="1">
      <alignment horizontal="left" vertical="center"/>
    </xf>
    <xf numFmtId="166" fontId="3" fillId="3" borderId="0" xfId="4" quotePrefix="1" applyNumberFormat="1" applyFont="1" applyFill="1" applyAlignment="1">
      <alignment horizontal="right" vertical="center"/>
    </xf>
    <xf numFmtId="166" fontId="7" fillId="3" borderId="0" xfId="4" applyNumberFormat="1" applyFont="1" applyFill="1" applyAlignment="1">
      <alignment vertical="center"/>
    </xf>
    <xf numFmtId="165" fontId="5" fillId="3" borderId="0" xfId="4" applyFont="1" applyFill="1" applyAlignment="1">
      <alignment horizontal="left"/>
    </xf>
    <xf numFmtId="165" fontId="5" fillId="3" borderId="0" xfId="4" applyFont="1" applyFill="1" applyAlignment="1">
      <alignment horizontal="centerContinuous"/>
    </xf>
    <xf numFmtId="165" fontId="3" fillId="3" borderId="0" xfId="4" quotePrefix="1" applyFont="1" applyFill="1" applyAlignment="1">
      <alignment horizontal="left"/>
    </xf>
    <xf numFmtId="165" fontId="3" fillId="3" borderId="0" xfId="4" applyFont="1" applyFill="1" applyAlignment="1">
      <alignment horizontal="left"/>
    </xf>
    <xf numFmtId="166" fontId="5" fillId="3" borderId="0" xfId="4" applyNumberFormat="1" applyFont="1" applyFill="1" applyAlignment="1">
      <alignment horizontal="center" vertical="center"/>
    </xf>
    <xf numFmtId="168" fontId="3" fillId="3" borderId="0" xfId="1" applyNumberFormat="1" applyFont="1" applyFill="1" applyAlignment="1" applyProtection="1">
      <alignment horizontal="center"/>
    </xf>
    <xf numFmtId="166" fontId="3" fillId="3" borderId="0" xfId="5" applyNumberFormat="1" applyFont="1" applyFill="1" applyAlignment="1">
      <alignment vertical="center"/>
    </xf>
    <xf numFmtId="0" fontId="0" fillId="3" borderId="0" xfId="0" applyFill="1"/>
    <xf numFmtId="166" fontId="3" fillId="3" borderId="0" xfId="6" quotePrefix="1" applyFont="1" applyFill="1" applyAlignment="1">
      <alignment horizontal="left" vertical="center"/>
    </xf>
    <xf numFmtId="166" fontId="3" fillId="3" borderId="0" xfId="6" applyFont="1" applyFill="1" applyAlignment="1">
      <alignment horizontal="left" vertical="center"/>
    </xf>
    <xf numFmtId="166" fontId="3" fillId="3" borderId="0" xfId="6" applyFont="1" applyFill="1" applyAlignment="1">
      <alignment vertical="center"/>
    </xf>
    <xf numFmtId="168" fontId="5" fillId="3" borderId="0" xfId="1" applyNumberFormat="1" applyFont="1" applyFill="1" applyBorder="1" applyAlignment="1" applyProtection="1">
      <alignment vertical="center"/>
    </xf>
    <xf numFmtId="168" fontId="3" fillId="3" borderId="0" xfId="1" applyNumberFormat="1" applyFont="1" applyFill="1" applyBorder="1" applyAlignment="1" applyProtection="1">
      <alignment vertical="center"/>
    </xf>
    <xf numFmtId="168" fontId="3" fillId="3" borderId="0" xfId="1" applyNumberFormat="1" applyFont="1" applyFill="1" applyBorder="1" applyAlignment="1">
      <alignment vertical="center"/>
    </xf>
    <xf numFmtId="166" fontId="5" fillId="3" borderId="0" xfId="6" applyFont="1" applyFill="1" applyAlignment="1">
      <alignment horizontal="left"/>
    </xf>
    <xf numFmtId="166" fontId="3" fillId="3" borderId="0" xfId="6" quotePrefix="1" applyFont="1" applyFill="1" applyAlignment="1">
      <alignment horizontal="left"/>
    </xf>
    <xf numFmtId="166" fontId="3" fillId="3" borderId="0" xfId="6" applyFont="1" applyFill="1" applyAlignment="1">
      <alignment horizontal="left"/>
    </xf>
    <xf numFmtId="165" fontId="3" fillId="3" borderId="0" xfId="4" quotePrefix="1" applyFont="1" applyFill="1" applyAlignment="1">
      <alignment horizontal="left" vertical="center" wrapText="1"/>
    </xf>
    <xf numFmtId="166" fontId="3" fillId="3" borderId="0" xfId="6" applyFont="1" applyFill="1"/>
    <xf numFmtId="166" fontId="3" fillId="3" borderId="0" xfId="6" applyFont="1" applyFill="1" applyAlignment="1" applyProtection="1">
      <alignment horizontal="left"/>
    </xf>
    <xf numFmtId="166" fontId="3" fillId="3" borderId="0" xfId="6" applyFont="1" applyFill="1" applyAlignment="1" applyProtection="1">
      <alignment horizontal="left" vertical="center"/>
    </xf>
    <xf numFmtId="166" fontId="26" fillId="0" borderId="0" xfId="6" applyFont="1" applyAlignment="1">
      <alignment horizontal="left"/>
    </xf>
    <xf numFmtId="166" fontId="3" fillId="3" borderId="0" xfId="5" applyNumberFormat="1" applyFont="1" applyFill="1" applyBorder="1" applyAlignment="1">
      <alignment vertical="center"/>
    </xf>
    <xf numFmtId="166" fontId="3" fillId="3" borderId="0" xfId="5" applyNumberFormat="1" applyFont="1" applyFill="1" applyBorder="1" applyAlignment="1">
      <alignment horizontal="center" vertical="center"/>
    </xf>
    <xf numFmtId="166" fontId="3" fillId="3" borderId="0" xfId="4" applyNumberFormat="1" applyFont="1" applyFill="1" applyBorder="1" applyAlignment="1">
      <alignment vertical="center"/>
    </xf>
    <xf numFmtId="166" fontId="5" fillId="3" borderId="0" xfId="4" applyNumberFormat="1" applyFont="1" applyFill="1" applyBorder="1" applyAlignment="1">
      <alignment vertical="center"/>
    </xf>
    <xf numFmtId="166" fontId="5" fillId="3" borderId="0" xfId="4" quotePrefix="1" applyNumberFormat="1" applyFont="1" applyFill="1" applyBorder="1" applyAlignment="1">
      <alignment horizontal="center" vertical="center"/>
    </xf>
    <xf numFmtId="0" fontId="0" fillId="3" borderId="0" xfId="0" applyFill="1" applyBorder="1"/>
    <xf numFmtId="168" fontId="3" fillId="3" borderId="0" xfId="1" applyNumberFormat="1" applyFont="1" applyFill="1" applyBorder="1" applyAlignment="1" applyProtection="1">
      <alignment horizontal="center" vertical="center"/>
    </xf>
    <xf numFmtId="166" fontId="3" fillId="3" borderId="0" xfId="6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3" fontId="10" fillId="3" borderId="0" xfId="3" applyNumberFormat="1" applyFont="1" applyFill="1" applyBorder="1" applyAlignment="1">
      <alignment horizontal="right" vertical="center" wrapText="1"/>
    </xf>
    <xf numFmtId="0" fontId="10" fillId="3" borderId="0" xfId="3" applyFont="1" applyFill="1" applyBorder="1" applyAlignment="1">
      <alignment horizontal="right" vertical="center" wrapText="1"/>
    </xf>
    <xf numFmtId="166" fontId="3" fillId="3" borderId="0" xfId="7" applyNumberFormat="1" applyFont="1" applyFill="1" applyAlignment="1">
      <alignment vertical="center"/>
    </xf>
    <xf numFmtId="166" fontId="8" fillId="3" borderId="0" xfId="7" applyNumberFormat="1" applyFont="1" applyFill="1" applyAlignment="1">
      <alignment horizontal="centerContinuous" vertical="center"/>
    </xf>
    <xf numFmtId="0" fontId="11" fillId="3" borderId="0" xfId="9" applyFont="1" applyFill="1" applyAlignment="1">
      <alignment vertical="center"/>
    </xf>
    <xf numFmtId="0" fontId="5" fillId="3" borderId="0" xfId="3" quotePrefix="1" applyFont="1" applyFill="1" applyAlignment="1">
      <alignment horizontal="left" vertical="center"/>
    </xf>
    <xf numFmtId="0" fontId="16" fillId="3" borderId="0" xfId="9" applyFont="1" applyFill="1" applyAlignment="1">
      <alignment horizontal="center" vertical="center"/>
    </xf>
    <xf numFmtId="0" fontId="3" fillId="3" borderId="0" xfId="9" applyFont="1" applyFill="1" applyAlignment="1">
      <alignment horizontal="left" vertical="center"/>
    </xf>
    <xf numFmtId="166" fontId="3" fillId="3" borderId="0" xfId="8" applyFont="1" applyFill="1" applyAlignment="1">
      <alignment horizontal="left" vertical="center"/>
    </xf>
    <xf numFmtId="166" fontId="3" fillId="3" borderId="0" xfId="8" applyFont="1" applyFill="1" applyAlignment="1">
      <alignment vertical="center"/>
    </xf>
    <xf numFmtId="166" fontId="3" fillId="3" borderId="0" xfId="8" quotePrefix="1" applyFont="1" applyFill="1" applyAlignment="1">
      <alignment horizontal="left" vertical="center"/>
    </xf>
    <xf numFmtId="166" fontId="3" fillId="3" borderId="0" xfId="8" quotePrefix="1" applyFont="1" applyFill="1" applyAlignment="1">
      <alignment horizontal="centerContinuous" vertical="center"/>
    </xf>
    <xf numFmtId="166" fontId="3" fillId="3" borderId="0" xfId="8" applyFont="1" applyFill="1" applyAlignment="1">
      <alignment horizontal="centerContinuous" vertical="center"/>
    </xf>
    <xf numFmtId="0" fontId="12" fillId="3" borderId="0" xfId="10" applyFont="1" applyFill="1" applyAlignment="1">
      <alignment vertical="center"/>
    </xf>
    <xf numFmtId="0" fontId="14" fillId="3" borderId="0" xfId="10" applyFont="1" applyFill="1" applyAlignment="1">
      <alignment horizontal="center" vertical="center" wrapText="1"/>
    </xf>
    <xf numFmtId="170" fontId="3" fillId="3" borderId="0" xfId="9" applyNumberFormat="1" applyFont="1" applyFill="1" applyAlignment="1">
      <alignment vertical="center"/>
    </xf>
    <xf numFmtId="168" fontId="3" fillId="3" borderId="0" xfId="1" applyNumberFormat="1" applyFont="1" applyFill="1" applyAlignment="1" applyProtection="1">
      <alignment horizontal="right" vertical="center"/>
      <protection locked="0"/>
    </xf>
    <xf numFmtId="168" fontId="17" fillId="3" borderId="0" xfId="0" applyNumberFormat="1" applyFont="1" applyFill="1" applyAlignment="1">
      <alignment vertical="center"/>
    </xf>
    <xf numFmtId="168" fontId="3" fillId="3" borderId="1" xfId="12" applyFont="1" applyFill="1" applyBorder="1" applyAlignment="1">
      <alignment vertical="center"/>
    </xf>
    <xf numFmtId="168" fontId="10" fillId="3" borderId="0" xfId="8" quotePrefix="1" applyNumberFormat="1" applyFont="1" applyFill="1" applyAlignment="1">
      <alignment horizontal="center" vertical="center"/>
    </xf>
    <xf numFmtId="168" fontId="5" fillId="3" borderId="0" xfId="6" quotePrefix="1" applyNumberFormat="1" applyFont="1" applyFill="1" applyAlignment="1">
      <alignment horizontal="center" vertical="center" wrapText="1"/>
    </xf>
    <xf numFmtId="168" fontId="20" fillId="3" borderId="0" xfId="11" applyNumberFormat="1" applyFont="1" applyFill="1" applyAlignment="1">
      <alignment vertical="center" wrapText="1"/>
    </xf>
    <xf numFmtId="168" fontId="20" fillId="3" borderId="0" xfId="11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166" fontId="3" fillId="3" borderId="1" xfId="12" applyNumberFormat="1" applyFont="1" applyFill="1" applyBorder="1" applyAlignment="1">
      <alignment vertical="center"/>
    </xf>
    <xf numFmtId="166" fontId="10" fillId="3" borderId="0" xfId="8" quotePrefix="1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168" fontId="3" fillId="3" borderId="0" xfId="13" applyNumberFormat="1" applyFont="1" applyFill="1" applyBorder="1" applyAlignment="1" applyProtection="1">
      <alignment horizontal="left" vertical="center"/>
    </xf>
    <xf numFmtId="166" fontId="3" fillId="0" borderId="0" xfId="4" quotePrefix="1" applyNumberFormat="1" applyFont="1" applyFill="1" applyAlignment="1">
      <alignment horizontal="left" vertical="center"/>
    </xf>
    <xf numFmtId="166" fontId="5" fillId="0" borderId="0" xfId="4" applyNumberFormat="1" applyFont="1" applyFill="1" applyAlignment="1">
      <alignment horizontal="center" vertical="center"/>
    </xf>
    <xf numFmtId="166" fontId="5" fillId="4" borderId="0" xfId="6" applyFont="1" applyFill="1" applyAlignment="1">
      <alignment horizontal="left"/>
    </xf>
    <xf numFmtId="166" fontId="3" fillId="0" borderId="0" xfId="6" applyFont="1" applyFill="1" applyAlignment="1">
      <alignment vertical="center"/>
    </xf>
    <xf numFmtId="168" fontId="14" fillId="0" borderId="0" xfId="1" quotePrefix="1" applyNumberFormat="1" applyFont="1" applyFill="1" applyBorder="1" applyAlignment="1" applyProtection="1">
      <alignment horizontal="center" vertical="center" wrapText="1"/>
    </xf>
    <xf numFmtId="0" fontId="27" fillId="0" borderId="0" xfId="9" applyFont="1" applyFill="1" applyAlignment="1">
      <alignment horizontal="left" vertical="center"/>
    </xf>
    <xf numFmtId="0" fontId="28" fillId="0" borderId="0" xfId="9" applyFont="1" applyFill="1" applyAlignment="1" applyProtection="1">
      <alignment horizontal="center" vertical="center"/>
    </xf>
    <xf numFmtId="169" fontId="27" fillId="0" borderId="0" xfId="9" applyNumberFormat="1" applyFont="1" applyFill="1" applyAlignment="1" applyProtection="1">
      <alignment vertical="center"/>
    </xf>
    <xf numFmtId="168" fontId="27" fillId="0" borderId="0" xfId="1" applyNumberFormat="1" applyFont="1" applyFill="1" applyAlignment="1" applyProtection="1">
      <alignment vertical="center"/>
    </xf>
    <xf numFmtId="171" fontId="5" fillId="0" borderId="0" xfId="1" applyNumberFormat="1" applyFont="1" applyFill="1" applyBorder="1" applyAlignment="1" applyProtection="1">
      <alignment vertical="center"/>
    </xf>
    <xf numFmtId="0" fontId="5" fillId="0" borderId="0" xfId="9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13" fillId="0" borderId="0" xfId="9" applyFont="1" applyFill="1" applyAlignment="1" applyProtection="1">
      <alignment horizontal="center" vertical="center"/>
    </xf>
    <xf numFmtId="169" fontId="3" fillId="0" borderId="0" xfId="9" applyNumberFormat="1" applyFont="1" applyFill="1" applyAlignment="1" applyProtection="1">
      <alignment vertical="center"/>
    </xf>
    <xf numFmtId="169" fontId="3" fillId="0" borderId="0" xfId="9" quotePrefix="1" applyNumberFormat="1" applyFont="1" applyFill="1" applyAlignment="1" applyProtection="1">
      <alignment vertical="center"/>
    </xf>
    <xf numFmtId="168" fontId="3" fillId="0" borderId="0" xfId="1" quotePrefix="1" applyNumberFormat="1" applyFont="1" applyFill="1" applyBorder="1" applyAlignment="1" applyProtection="1">
      <alignment vertical="center"/>
    </xf>
    <xf numFmtId="168" fontId="5" fillId="0" borderId="0" xfId="1" applyNumberFormat="1" applyFont="1" applyFill="1" applyBorder="1" applyAlignment="1" applyProtection="1">
      <alignment horizontal="center" vertical="center"/>
    </xf>
    <xf numFmtId="172" fontId="3" fillId="0" borderId="0" xfId="1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 wrapText="1"/>
    </xf>
    <xf numFmtId="168" fontId="20" fillId="0" borderId="2" xfId="11" applyNumberFormat="1" applyFont="1" applyFill="1" applyBorder="1" applyAlignment="1">
      <alignment horizontal="center" vertical="center" wrapText="1"/>
    </xf>
    <xf numFmtId="0" fontId="5" fillId="0" borderId="0" xfId="18" applyFont="1" applyAlignment="1">
      <alignment horizontal="center" vertical="center"/>
    </xf>
    <xf numFmtId="168" fontId="3" fillId="0" borderId="0" xfId="13" applyNumberFormat="1" applyFont="1" applyFill="1" applyAlignment="1" applyProtection="1">
      <alignment horizontal="left" vertical="center"/>
    </xf>
    <xf numFmtId="166" fontId="3" fillId="0" borderId="0" xfId="16" applyNumberFormat="1" applyFont="1" applyFill="1" applyAlignment="1">
      <alignment horizontal="left" indent="1"/>
    </xf>
    <xf numFmtId="166" fontId="3" fillId="0" borderId="0" xfId="16" quotePrefix="1" applyNumberFormat="1" applyFont="1" applyFill="1" applyAlignment="1">
      <alignment horizontal="left"/>
    </xf>
    <xf numFmtId="166" fontId="3" fillId="0" borderId="0" xfId="16" quotePrefix="1" applyNumberFormat="1" applyFont="1" applyFill="1" applyAlignment="1">
      <alignment horizontal="right"/>
    </xf>
    <xf numFmtId="166" fontId="11" fillId="0" borderId="0" xfId="16" applyNumberFormat="1" applyFont="1"/>
    <xf numFmtId="168" fontId="3" fillId="0" borderId="0" xfId="1" applyNumberFormat="1" applyFont="1" applyFill="1" applyBorder="1" applyAlignment="1" applyProtection="1">
      <alignment horizontal="fill"/>
    </xf>
    <xf numFmtId="164" fontId="3" fillId="0" borderId="0" xfId="1" applyFont="1" applyFill="1" applyBorder="1" applyAlignment="1">
      <alignment horizontal="centerContinuous"/>
    </xf>
    <xf numFmtId="0" fontId="5" fillId="0" borderId="0" xfId="18" applyFont="1" applyAlignment="1">
      <alignment horizontal="left" indent="2"/>
    </xf>
    <xf numFmtId="0" fontId="19" fillId="0" borderId="0" xfId="3" applyFont="1" applyAlignment="1">
      <alignment horizontal="center" vertical="center"/>
    </xf>
    <xf numFmtId="0" fontId="5" fillId="0" borderId="0" xfId="18" applyFont="1" applyAlignment="1">
      <alignment horizontal="left"/>
    </xf>
    <xf numFmtId="0" fontId="25" fillId="0" borderId="0" xfId="18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18" applyFont="1" applyAlignment="1">
      <alignment horizontal="center"/>
    </xf>
    <xf numFmtId="166" fontId="5" fillId="0" borderId="0" xfId="4" quotePrefix="1" applyNumberFormat="1" applyFont="1" applyAlignment="1">
      <alignment horizontal="center"/>
    </xf>
    <xf numFmtId="0" fontId="5" fillId="0" borderId="0" xfId="18" applyFont="1" applyAlignment="1">
      <alignment horizontal="center" vertical="center"/>
    </xf>
    <xf numFmtId="168" fontId="5" fillId="0" borderId="0" xfId="6" quotePrefix="1" applyNumberFormat="1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166" fontId="5" fillId="0" borderId="0" xfId="6" quotePrefix="1" applyFont="1" applyAlignment="1">
      <alignment horizontal="center" vertical="center" wrapText="1"/>
    </xf>
    <xf numFmtId="166" fontId="3" fillId="0" borderId="0" xfId="16" applyNumberFormat="1" applyFont="1" applyAlignment="1">
      <alignment horizontal="center"/>
    </xf>
    <xf numFmtId="164" fontId="5" fillId="0" borderId="0" xfId="1" applyFont="1" applyBorder="1" applyAlignment="1">
      <alignment horizontal="center"/>
    </xf>
    <xf numFmtId="0" fontId="19" fillId="0" borderId="0" xfId="18" applyFont="1" applyAlignment="1">
      <alignment horizontal="center" vertical="center"/>
    </xf>
    <xf numFmtId="0" fontId="24" fillId="0" borderId="0" xfId="18" applyFont="1" applyFill="1"/>
    <xf numFmtId="0" fontId="24" fillId="0" borderId="0" xfId="18" applyFont="1" applyFill="1" applyAlignment="1">
      <alignment horizontal="left"/>
    </xf>
    <xf numFmtId="168" fontId="5" fillId="0" borderId="0" xfId="6" quotePrefix="1" applyNumberFormat="1" applyFont="1" applyBorder="1" applyAlignment="1">
      <alignment horizontal="center" vertical="center" wrapText="1"/>
    </xf>
    <xf numFmtId="168" fontId="19" fillId="3" borderId="0" xfId="0" applyNumberFormat="1" applyFont="1" applyFill="1" applyBorder="1" applyAlignment="1">
      <alignment vertical="center"/>
    </xf>
    <xf numFmtId="166" fontId="5" fillId="0" borderId="0" xfId="4" quotePrefix="1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18" applyFont="1" applyAlignment="1">
      <alignment wrapText="1"/>
    </xf>
    <xf numFmtId="0" fontId="16" fillId="0" borderId="0" xfId="18" applyFont="1" applyAlignment="1">
      <alignment horizontal="left" wrapText="1" indent="1"/>
    </xf>
    <xf numFmtId="39" fontId="3" fillId="0" borderId="0" xfId="20" applyNumberFormat="1" applyFont="1" applyAlignment="1">
      <alignment horizontal="left" wrapText="1" indent="2"/>
    </xf>
    <xf numFmtId="0" fontId="3" fillId="0" borderId="0" xfId="18" applyFont="1" applyAlignment="1">
      <alignment horizontal="left" wrapText="1" indent="2"/>
    </xf>
    <xf numFmtId="167" fontId="3" fillId="0" borderId="0" xfId="18" applyNumberFormat="1" applyFont="1" applyAlignment="1">
      <alignment vertical="center"/>
    </xf>
    <xf numFmtId="0" fontId="5" fillId="0" borderId="0" xfId="18" applyFont="1" applyAlignment="1">
      <alignment horizontal="left" wrapText="1"/>
    </xf>
    <xf numFmtId="167" fontId="5" fillId="0" borderId="4" xfId="18" applyNumberFormat="1" applyFont="1" applyBorder="1" applyAlignment="1">
      <alignment vertical="center"/>
    </xf>
    <xf numFmtId="167" fontId="5" fillId="0" borderId="0" xfId="18" applyNumberFormat="1" applyFont="1" applyAlignment="1">
      <alignment vertical="center"/>
    </xf>
    <xf numFmtId="166" fontId="5" fillId="0" borderId="0" xfId="16" quotePrefix="1" applyNumberFormat="1" applyFont="1" applyAlignment="1">
      <alignment horizontal="left" wrapText="1"/>
    </xf>
    <xf numFmtId="168" fontId="3" fillId="0" borderId="3" xfId="1" applyNumberFormat="1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 applyProtection="1">
      <alignment horizontal="right" vertical="center"/>
    </xf>
    <xf numFmtId="0" fontId="3" fillId="0" borderId="0" xfId="9" applyFont="1" applyFill="1" applyAlignment="1">
      <alignment horizontal="left" vertical="center" wrapText="1"/>
    </xf>
    <xf numFmtId="166" fontId="3" fillId="0" borderId="0" xfId="5" applyNumberFormat="1" applyFont="1" applyBorder="1" applyAlignment="1">
      <alignment horizontal="center" vertical="center"/>
    </xf>
    <xf numFmtId="168" fontId="3" fillId="0" borderId="0" xfId="1" quotePrefix="1" applyNumberFormat="1" applyFont="1" applyFill="1" applyAlignment="1">
      <alignment horizontal="right"/>
    </xf>
    <xf numFmtId="166" fontId="3" fillId="0" borderId="0" xfId="16" quotePrefix="1" applyNumberFormat="1" applyFont="1" applyAlignment="1">
      <alignment horizontal="left" indent="1"/>
    </xf>
    <xf numFmtId="168" fontId="5" fillId="0" borderId="0" xfId="13" applyNumberFormat="1" applyFont="1" applyFill="1" applyBorder="1" applyAlignment="1" applyProtection="1">
      <alignment horizontal="left" vertical="center"/>
      <protection locked="0"/>
    </xf>
    <xf numFmtId="168" fontId="5" fillId="0" borderId="2" xfId="13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Alignment="1" applyProtection="1">
      <alignment vertical="center"/>
    </xf>
    <xf numFmtId="3" fontId="20" fillId="0" borderId="0" xfId="0" applyNumberFormat="1" applyFont="1"/>
    <xf numFmtId="3" fontId="29" fillId="0" borderId="0" xfId="0" applyNumberFormat="1" applyFont="1"/>
    <xf numFmtId="164" fontId="3" fillId="0" borderId="0" xfId="1" applyNumberFormat="1" applyFont="1" applyFill="1" applyAlignment="1">
      <alignment vertical="center"/>
    </xf>
    <xf numFmtId="0" fontId="3" fillId="3" borderId="0" xfId="18" applyFont="1" applyFill="1"/>
    <xf numFmtId="0" fontId="23" fillId="3" borderId="0" xfId="18" applyFont="1" applyFill="1"/>
    <xf numFmtId="0" fontId="5" fillId="3" borderId="0" xfId="18" applyFont="1" applyFill="1"/>
    <xf numFmtId="0" fontId="24" fillId="3" borderId="0" xfId="18" applyFont="1" applyFill="1"/>
    <xf numFmtId="168" fontId="3" fillId="3" borderId="0" xfId="1" applyNumberFormat="1" applyFont="1" applyFill="1"/>
    <xf numFmtId="168" fontId="3" fillId="3" borderId="0" xfId="18" applyNumberFormat="1" applyFont="1" applyFill="1"/>
    <xf numFmtId="167" fontId="3" fillId="3" borderId="0" xfId="18" applyNumberFormat="1" applyFont="1" applyFill="1"/>
    <xf numFmtId="0" fontId="3" fillId="3" borderId="0" xfId="18" applyNumberFormat="1" applyFont="1" applyFill="1" applyBorder="1" applyAlignment="1"/>
    <xf numFmtId="168" fontId="5" fillId="0" borderId="0" xfId="1" applyNumberFormat="1" applyFont="1" applyBorder="1" applyAlignment="1" applyProtection="1">
      <alignment horizontal="right" vertical="center"/>
    </xf>
    <xf numFmtId="166" fontId="3" fillId="3" borderId="0" xfId="6" quotePrefix="1" applyFont="1" applyFill="1" applyAlignment="1" applyProtection="1">
      <alignment horizontal="left" vertical="center"/>
    </xf>
    <xf numFmtId="168" fontId="3" fillId="3" borderId="0" xfId="6" applyNumberFormat="1" applyFont="1" applyFill="1" applyAlignment="1" applyProtection="1">
      <alignment vertical="center"/>
    </xf>
    <xf numFmtId="168" fontId="5" fillId="5" borderId="4" xfId="13" applyNumberFormat="1" applyFont="1" applyFill="1" applyBorder="1" applyAlignment="1">
      <alignment horizontal="left" vertical="center"/>
    </xf>
    <xf numFmtId="0" fontId="32" fillId="3" borderId="0" xfId="3" applyFont="1" applyFill="1" applyAlignment="1">
      <alignment horizontal="left" vertical="center"/>
    </xf>
    <xf numFmtId="0" fontId="33" fillId="0" borderId="0" xfId="9" applyFont="1" applyFill="1" applyAlignment="1" applyProtection="1">
      <alignment horizontal="center" vertical="center"/>
    </xf>
    <xf numFmtId="168" fontId="31" fillId="0" borderId="0" xfId="1" applyNumberFormat="1" applyFont="1" applyFill="1" applyAlignment="1" applyProtection="1">
      <alignment vertical="center"/>
    </xf>
    <xf numFmtId="169" fontId="31" fillId="0" borderId="0" xfId="9" applyNumberFormat="1" applyFont="1" applyFill="1" applyAlignment="1" applyProtection="1">
      <alignment vertical="center"/>
    </xf>
    <xf numFmtId="168" fontId="5" fillId="5" borderId="0" xfId="13" applyNumberFormat="1" applyFont="1" applyFill="1" applyBorder="1" applyAlignment="1">
      <alignment horizontal="left" vertical="center"/>
    </xf>
    <xf numFmtId="168" fontId="3" fillId="5" borderId="0" xfId="13" applyNumberFormat="1" applyFont="1" applyFill="1" applyBorder="1" applyAlignment="1">
      <alignment horizontal="left" vertical="center"/>
    </xf>
    <xf numFmtId="168" fontId="5" fillId="5" borderId="2" xfId="13" applyNumberFormat="1" applyFont="1" applyFill="1" applyBorder="1" applyAlignment="1">
      <alignment horizontal="left" vertical="center"/>
    </xf>
    <xf numFmtId="168" fontId="5" fillId="0" borderId="0" xfId="13" applyNumberFormat="1" applyFont="1" applyFill="1" applyBorder="1" applyAlignment="1" applyProtection="1">
      <alignment vertical="center"/>
    </xf>
    <xf numFmtId="168" fontId="3" fillId="0" borderId="4" xfId="13" applyNumberFormat="1" applyFont="1" applyFill="1" applyBorder="1" applyAlignment="1" applyProtection="1">
      <alignment vertical="center"/>
    </xf>
    <xf numFmtId="168" fontId="5" fillId="0" borderId="4" xfId="13" applyNumberFormat="1" applyFont="1" applyFill="1" applyBorder="1" applyAlignment="1" applyProtection="1">
      <alignment vertical="center"/>
    </xf>
    <xf numFmtId="0" fontId="3" fillId="0" borderId="0" xfId="18" applyFont="1"/>
    <xf numFmtId="0" fontId="3" fillId="3" borderId="0" xfId="18" applyFont="1" applyFill="1"/>
    <xf numFmtId="0" fontId="5" fillId="0" borderId="0" xfId="18" applyFont="1" applyAlignment="1">
      <alignment horizontal="center" vertical="center"/>
    </xf>
    <xf numFmtId="39" fontId="3" fillId="0" borderId="0" xfId="20" applyNumberFormat="1" applyFont="1" applyAlignment="1">
      <alignment horizontal="left" indent="2"/>
    </xf>
    <xf numFmtId="168" fontId="3" fillId="0" borderId="0" xfId="1" applyNumberFormat="1" applyFont="1" applyFill="1"/>
    <xf numFmtId="166" fontId="12" fillId="0" borderId="0" xfId="4" applyNumberFormat="1" applyFont="1" applyFill="1" applyAlignment="1">
      <alignment vertical="center"/>
    </xf>
    <xf numFmtId="166" fontId="3" fillId="0" borderId="0" xfId="16" applyNumberFormat="1" applyFont="1" applyFill="1" applyAlignment="1">
      <alignment horizontal="center"/>
    </xf>
    <xf numFmtId="168" fontId="5" fillId="0" borderId="1" xfId="1" quotePrefix="1" applyNumberFormat="1" applyFont="1" applyFill="1" applyBorder="1" applyAlignment="1" applyProtection="1">
      <alignment horizontal="center" vertical="center" wrapText="1"/>
    </xf>
    <xf numFmtId="168" fontId="5" fillId="0" borderId="0" xfId="6" quotePrefix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 applyProtection="1">
      <alignment horizontal="right"/>
    </xf>
    <xf numFmtId="166" fontId="31" fillId="0" borderId="0" xfId="6" applyFont="1" applyFill="1" applyAlignment="1" applyProtection="1">
      <alignment vertical="center"/>
    </xf>
    <xf numFmtId="164" fontId="31" fillId="0" borderId="0" xfId="1" applyFont="1" applyFill="1" applyAlignment="1" applyProtection="1">
      <alignment vertical="center"/>
    </xf>
    <xf numFmtId="168" fontId="3" fillId="0" borderId="0" xfId="1" applyNumberFormat="1" applyFont="1" applyFill="1" applyBorder="1" applyAlignment="1">
      <alignment vertical="center"/>
    </xf>
    <xf numFmtId="168" fontId="12" fillId="0" borderId="0" xfId="1" applyNumberFormat="1" applyFont="1" applyFill="1" applyBorder="1" applyAlignment="1">
      <alignment vertical="center"/>
    </xf>
    <xf numFmtId="0" fontId="0" fillId="0" borderId="0" xfId="0" applyFill="1"/>
    <xf numFmtId="0" fontId="10" fillId="0" borderId="0" xfId="3" applyFont="1" applyFill="1" applyAlignment="1">
      <alignment vertical="center"/>
    </xf>
    <xf numFmtId="0" fontId="13" fillId="0" borderId="0" xfId="10" quotePrefix="1" applyFont="1" applyFill="1" applyAlignment="1">
      <alignment horizontal="center" vertical="center" wrapText="1"/>
    </xf>
    <xf numFmtId="168" fontId="3" fillId="0" borderId="0" xfId="1" applyNumberFormat="1" applyFont="1" applyFill="1" applyBorder="1" applyAlignment="1" applyProtection="1">
      <alignment horizontal="left" vertical="center"/>
    </xf>
    <xf numFmtId="168" fontId="3" fillId="0" borderId="0" xfId="1" quotePrefix="1" applyNumberFormat="1" applyFont="1" applyFill="1" applyBorder="1" applyAlignment="1" applyProtection="1">
      <alignment horizontal="left" vertical="center"/>
    </xf>
    <xf numFmtId="168" fontId="3" fillId="0" borderId="0" xfId="1" quotePrefix="1" applyNumberFormat="1" applyFont="1" applyFill="1" applyBorder="1" applyAlignment="1" applyProtection="1">
      <alignment horizontal="centerContinuous" vertical="center"/>
    </xf>
    <xf numFmtId="168" fontId="3" fillId="0" borderId="0" xfId="1" applyNumberFormat="1" applyFont="1" applyFill="1" applyBorder="1" applyAlignment="1">
      <alignment horizontal="centerContinuous" vertical="center"/>
    </xf>
    <xf numFmtId="166" fontId="3" fillId="0" borderId="0" xfId="4" applyNumberFormat="1" applyFont="1" applyFill="1" applyAlignment="1">
      <alignment vertical="center"/>
    </xf>
    <xf numFmtId="166" fontId="3" fillId="0" borderId="1" xfId="4" applyNumberFormat="1" applyFont="1" applyFill="1" applyBorder="1" applyAlignment="1">
      <alignment vertical="center"/>
    </xf>
    <xf numFmtId="166" fontId="5" fillId="0" borderId="0" xfId="4" applyNumberFormat="1" applyFont="1" applyFill="1" applyAlignment="1">
      <alignment vertical="center"/>
    </xf>
    <xf numFmtId="166" fontId="5" fillId="0" borderId="1" xfId="4" quotePrefix="1" applyNumberFormat="1" applyFont="1" applyFill="1" applyBorder="1" applyAlignment="1">
      <alignment horizontal="center" vertical="center"/>
    </xf>
    <xf numFmtId="168" fontId="3" fillId="0" borderId="0" xfId="4" applyNumberFormat="1" applyFont="1" applyFill="1"/>
    <xf numFmtId="167" fontId="3" fillId="0" borderId="0" xfId="4" applyNumberFormat="1" applyFont="1" applyFill="1" applyAlignment="1">
      <alignment vertical="center"/>
    </xf>
    <xf numFmtId="168" fontId="5" fillId="0" borderId="3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 applyProtection="1">
      <alignment horizontal="right" vertical="center"/>
    </xf>
    <xf numFmtId="168" fontId="3" fillId="0" borderId="0" xfId="1" applyNumberFormat="1" applyFont="1" applyFill="1" applyBorder="1" applyAlignment="1">
      <alignment horizontal="center" vertical="center"/>
    </xf>
    <xf numFmtId="168" fontId="5" fillId="0" borderId="0" xfId="1" applyNumberFormat="1" applyFont="1" applyFill="1" applyAlignment="1">
      <alignment vertical="center"/>
    </xf>
    <xf numFmtId="168" fontId="5" fillId="0" borderId="1" xfId="1" quotePrefix="1" applyNumberFormat="1" applyFont="1" applyFill="1" applyBorder="1" applyAlignment="1" applyProtection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6" fontId="5" fillId="0" borderId="0" xfId="6" applyFont="1" applyFill="1" applyAlignment="1">
      <alignment horizontal="left" vertical="center"/>
    </xf>
    <xf numFmtId="167" fontId="3" fillId="0" borderId="0" xfId="18" applyNumberFormat="1" applyFont="1" applyBorder="1"/>
    <xf numFmtId="167" fontId="5" fillId="0" borderId="0" xfId="18" applyNumberFormat="1" applyFont="1" applyBorder="1"/>
    <xf numFmtId="168" fontId="3" fillId="4" borderId="0" xfId="0" applyNumberFormat="1" applyFont="1" applyFill="1" applyBorder="1"/>
    <xf numFmtId="168" fontId="3" fillId="0" borderId="0" xfId="0" applyNumberFormat="1" applyFont="1" applyFill="1" applyBorder="1"/>
    <xf numFmtId="166" fontId="6" fillId="0" borderId="0" xfId="4" applyNumberFormat="1" applyFont="1" applyAlignment="1">
      <alignment horizontal="center" vertical="center"/>
    </xf>
    <xf numFmtId="166" fontId="6" fillId="0" borderId="0" xfId="4" applyNumberFormat="1" applyFont="1" applyAlignment="1">
      <alignment horizontal="center" vertical="center" wrapText="1"/>
    </xf>
    <xf numFmtId="166" fontId="3" fillId="0" borderId="0" xfId="4" applyNumberFormat="1" applyFont="1" applyAlignment="1">
      <alignment horizontal="center" vertical="center"/>
    </xf>
    <xf numFmtId="166" fontId="5" fillId="0" borderId="0" xfId="4" applyNumberFormat="1" applyFont="1" applyAlignment="1">
      <alignment horizontal="center" vertical="center"/>
    </xf>
    <xf numFmtId="166" fontId="9" fillId="0" borderId="0" xfId="5" applyNumberFormat="1" applyFont="1" applyAlignment="1">
      <alignment horizontal="center" vertical="center"/>
    </xf>
    <xf numFmtId="166" fontId="3" fillId="0" borderId="0" xfId="5" applyNumberFormat="1" applyFont="1" applyAlignment="1">
      <alignment horizontal="center" vertical="center"/>
    </xf>
    <xf numFmtId="166" fontId="6" fillId="0" borderId="2" xfId="4" applyNumberFormat="1" applyFont="1" applyBorder="1" applyAlignment="1">
      <alignment horizontal="center" vertical="center"/>
    </xf>
    <xf numFmtId="166" fontId="6" fillId="0" borderId="0" xfId="8" applyFont="1" applyAlignment="1">
      <alignment horizontal="center" vertical="center" wrapText="1"/>
    </xf>
    <xf numFmtId="166" fontId="3" fillId="0" borderId="0" xfId="8" quotePrefix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166" fontId="6" fillId="0" borderId="0" xfId="6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6" fillId="0" borderId="0" xfId="15" applyNumberFormat="1" applyFont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/>
    </xf>
    <xf numFmtId="166" fontId="5" fillId="0" borderId="0" xfId="16" applyNumberFormat="1" applyFont="1" applyAlignment="1">
      <alignment horizontal="center"/>
    </xf>
    <xf numFmtId="167" fontId="6" fillId="0" borderId="0" xfId="18" applyNumberFormat="1" applyFont="1" applyFill="1" applyAlignment="1">
      <alignment horizontal="center" vertical="top"/>
    </xf>
    <xf numFmtId="37" fontId="5" fillId="0" borderId="0" xfId="20" applyFont="1" applyAlignment="1">
      <alignment horizontal="center"/>
    </xf>
    <xf numFmtId="0" fontId="3" fillId="0" borderId="0" xfId="18" applyFont="1" applyAlignment="1">
      <alignment horizontal="center"/>
    </xf>
    <xf numFmtId="166" fontId="6" fillId="0" borderId="0" xfId="4" applyNumberFormat="1" applyFont="1" applyBorder="1" applyAlignment="1">
      <alignment horizontal="center" vertical="center"/>
    </xf>
    <xf numFmtId="0" fontId="6" fillId="0" borderId="0" xfId="18" applyFont="1" applyAlignment="1">
      <alignment horizontal="center" wrapText="1"/>
    </xf>
    <xf numFmtId="166" fontId="5" fillId="0" borderId="0" xfId="4" applyNumberFormat="1" applyFont="1" applyAlignment="1">
      <alignment horizontal="center" wrapText="1"/>
    </xf>
    <xf numFmtId="166" fontId="3" fillId="0" borderId="0" xfId="16" applyNumberFormat="1" applyFont="1" applyAlignment="1">
      <alignment horizontal="center"/>
    </xf>
    <xf numFmtId="164" fontId="5" fillId="0" borderId="0" xfId="1" applyFont="1" applyBorder="1" applyAlignment="1">
      <alignment horizontal="center"/>
    </xf>
  </cellXfs>
  <cellStyles count="2195">
    <cellStyle name="######" xfId="323"/>
    <cellStyle name="20% - Accent1" xfId="1709"/>
    <cellStyle name="20% - Accent1 2" xfId="62"/>
    <cellStyle name="20% - Accent1 2 2" xfId="331"/>
    <cellStyle name="20% - Accent1 2 2 2" xfId="440"/>
    <cellStyle name="20% - Accent1 2 3" xfId="361"/>
    <cellStyle name="20% - Accent1 2 3 2" xfId="330"/>
    <cellStyle name="20% - Accent1 2 4" xfId="360"/>
    <cellStyle name="20% - Accent1 2 4 2" xfId="436"/>
    <cellStyle name="20% - Accent1 2 5" xfId="341"/>
    <cellStyle name="20% - Accent1 2 5 2" xfId="359"/>
    <cellStyle name="20% - Accent1 2 6" xfId="329"/>
    <cellStyle name="20% - Accent1 3" xfId="1768"/>
    <cellStyle name="20% - Accent2" xfId="1710"/>
    <cellStyle name="20% - Accent2 2" xfId="63"/>
    <cellStyle name="20% - Accent2 2 2" xfId="432"/>
    <cellStyle name="20% - Accent2 2 2 2" xfId="358"/>
    <cellStyle name="20% - Accent2 2 3" xfId="357"/>
    <cellStyle name="20% - Accent2 2 3 2" xfId="356"/>
    <cellStyle name="20% - Accent2 2 4" xfId="422"/>
    <cellStyle name="20% - Accent2 2 4 2" xfId="450"/>
    <cellStyle name="20% - Accent2 2 5" xfId="447"/>
    <cellStyle name="20% - Accent2 2 5 2" xfId="443"/>
    <cellStyle name="20% - Accent2 2 6" xfId="439"/>
    <cellStyle name="20% - Accent2 3" xfId="1769"/>
    <cellStyle name="20% - Accent3" xfId="1711"/>
    <cellStyle name="20% - Accent3 2" xfId="64"/>
    <cellStyle name="20% - Accent3 2 2" xfId="435"/>
    <cellStyle name="20% - Accent3 2 2 2" xfId="431"/>
    <cellStyle name="20% - Accent3 2 3" xfId="449"/>
    <cellStyle name="20% - Accent3 2 3 2" xfId="446"/>
    <cellStyle name="20% - Accent3 2 4" xfId="442"/>
    <cellStyle name="20% - Accent3 2 4 2" xfId="438"/>
    <cellStyle name="20% - Accent3 2 5" xfId="434"/>
    <cellStyle name="20% - Accent3 2 5 2" xfId="420"/>
    <cellStyle name="20% - Accent3 2 6" xfId="448"/>
    <cellStyle name="20% - Accent3 3" xfId="1770"/>
    <cellStyle name="20% - Accent4" xfId="1712"/>
    <cellStyle name="20% - Accent4 2" xfId="65"/>
    <cellStyle name="20% - Accent4 2 2" xfId="445"/>
    <cellStyle name="20% - Accent4 2 2 2" xfId="441"/>
    <cellStyle name="20% - Accent4 2 3" xfId="437"/>
    <cellStyle name="20% - Accent4 2 3 2" xfId="433"/>
    <cellStyle name="20% - Accent4 2 4" xfId="421"/>
    <cellStyle name="20% - Accent4 2 4 2" xfId="451"/>
    <cellStyle name="20% - Accent4 2 5" xfId="452"/>
    <cellStyle name="20% - Accent4 2 5 2" xfId="453"/>
    <cellStyle name="20% - Accent4 2 6" xfId="454"/>
    <cellStyle name="20% - Accent4 3" xfId="1771"/>
    <cellStyle name="20% - Accent5" xfId="1713"/>
    <cellStyle name="20% - Accent5 2" xfId="66"/>
    <cellStyle name="20% - Accent5 2 2" xfId="455"/>
    <cellStyle name="20% - Accent5 2 2 2" xfId="456"/>
    <cellStyle name="20% - Accent5 2 3" xfId="457"/>
    <cellStyle name="20% - Accent5 2 3 2" xfId="458"/>
    <cellStyle name="20% - Accent5 2 4" xfId="459"/>
    <cellStyle name="20% - Accent5 2 4 2" xfId="460"/>
    <cellStyle name="20% - Accent5 2 5" xfId="461"/>
    <cellStyle name="20% - Accent5 2 5 2" xfId="462"/>
    <cellStyle name="20% - Accent5 2 6" xfId="463"/>
    <cellStyle name="20% - Accent6" xfId="1714"/>
    <cellStyle name="20% - Accent6 2" xfId="67"/>
    <cellStyle name="20% - Accent6 2 2" xfId="464"/>
    <cellStyle name="20% - Accent6 2 2 2" xfId="465"/>
    <cellStyle name="20% - Accent6 2 3" xfId="466"/>
    <cellStyle name="20% - Accent6 2 3 2" xfId="467"/>
    <cellStyle name="20% - Accent6 2 4" xfId="468"/>
    <cellStyle name="20% - Accent6 2 4 2" xfId="469"/>
    <cellStyle name="20% - Accent6 2 5" xfId="470"/>
    <cellStyle name="20% - Accent6 2 5 2" xfId="471"/>
    <cellStyle name="20% - Accent6 2 6" xfId="472"/>
    <cellStyle name="20% - Ênfase1 10" xfId="1894"/>
    <cellStyle name="20% - Ênfase1 10 2" xfId="2063"/>
    <cellStyle name="20% - Ênfase1 11" xfId="1907"/>
    <cellStyle name="20% - Ênfase1 11 2" xfId="2076"/>
    <cellStyle name="20% - Ênfase1 12" xfId="1921"/>
    <cellStyle name="20% - Ênfase1 12 2" xfId="2090"/>
    <cellStyle name="20% - Ênfase1 13" xfId="1937"/>
    <cellStyle name="20% - Ênfase1 14" xfId="2144"/>
    <cellStyle name="20% - Ênfase1 15" xfId="2157"/>
    <cellStyle name="20% - Ênfase1 16" xfId="2170"/>
    <cellStyle name="20% - Ênfase1 17" xfId="68"/>
    <cellStyle name="20% - Ênfase1 2" xfId="473"/>
    <cellStyle name="20% - Ênfase1 2 2" xfId="1959"/>
    <cellStyle name="20% - Ênfase1 3" xfId="1477"/>
    <cellStyle name="20% - Ênfase1 3 2" xfId="1972"/>
    <cellStyle name="20% - Ênfase1 3 3" xfId="1804"/>
    <cellStyle name="20% - Ênfase1 4" xfId="1578"/>
    <cellStyle name="20% - Ênfase1 4 2" xfId="1985"/>
    <cellStyle name="20% - Ênfase1 4 3" xfId="1817"/>
    <cellStyle name="20% - Ênfase1 5" xfId="1581"/>
    <cellStyle name="20% - Ênfase1 5 2" xfId="1998"/>
    <cellStyle name="20% - Ênfase1 5 3" xfId="1830"/>
    <cellStyle name="20% - Ênfase1 6" xfId="1623"/>
    <cellStyle name="20% - Ênfase1 6 2" xfId="2011"/>
    <cellStyle name="20% - Ênfase1 6 3" xfId="1843"/>
    <cellStyle name="20% - Ênfase1 7" xfId="1666"/>
    <cellStyle name="20% - Ênfase1 7 2" xfId="2024"/>
    <cellStyle name="20% - Ênfase1 7 3" xfId="1856"/>
    <cellStyle name="20% - Ênfase1 8" xfId="1869"/>
    <cellStyle name="20% - Ênfase1 8 2" xfId="2037"/>
    <cellStyle name="20% - Ênfase1 9" xfId="1881"/>
    <cellStyle name="20% - Ênfase1 9 2" xfId="2050"/>
    <cellStyle name="20% - Ênfase2 10" xfId="1896"/>
    <cellStyle name="20% - Ênfase2 10 2" xfId="2065"/>
    <cellStyle name="20% - Ênfase2 11" xfId="1909"/>
    <cellStyle name="20% - Ênfase2 11 2" xfId="2078"/>
    <cellStyle name="20% - Ênfase2 12" xfId="1923"/>
    <cellStyle name="20% - Ênfase2 12 2" xfId="2092"/>
    <cellStyle name="20% - Ênfase2 13" xfId="1938"/>
    <cellStyle name="20% - Ênfase2 14" xfId="2146"/>
    <cellStyle name="20% - Ênfase2 15" xfId="2159"/>
    <cellStyle name="20% - Ênfase2 16" xfId="2172"/>
    <cellStyle name="20% - Ênfase2 17" xfId="69"/>
    <cellStyle name="20% - Ênfase2 2" xfId="474"/>
    <cellStyle name="20% - Ênfase2 2 2" xfId="1961"/>
    <cellStyle name="20% - Ênfase2 3" xfId="1478"/>
    <cellStyle name="20% - Ênfase2 3 2" xfId="1974"/>
    <cellStyle name="20% - Ênfase2 3 3" xfId="1806"/>
    <cellStyle name="20% - Ênfase2 4" xfId="1577"/>
    <cellStyle name="20% - Ênfase2 4 2" xfId="1987"/>
    <cellStyle name="20% - Ênfase2 4 3" xfId="1819"/>
    <cellStyle name="20% - Ênfase2 5" xfId="1582"/>
    <cellStyle name="20% - Ênfase2 5 2" xfId="2000"/>
    <cellStyle name="20% - Ênfase2 5 3" xfId="1832"/>
    <cellStyle name="20% - Ênfase2 6" xfId="1624"/>
    <cellStyle name="20% - Ênfase2 6 2" xfId="2013"/>
    <cellStyle name="20% - Ênfase2 6 3" xfId="1845"/>
    <cellStyle name="20% - Ênfase2 7" xfId="1667"/>
    <cellStyle name="20% - Ênfase2 7 2" xfId="2026"/>
    <cellStyle name="20% - Ênfase2 7 3" xfId="1858"/>
    <cellStyle name="20% - Ênfase2 8" xfId="1871"/>
    <cellStyle name="20% - Ênfase2 8 2" xfId="2039"/>
    <cellStyle name="20% - Ênfase2 9" xfId="1883"/>
    <cellStyle name="20% - Ênfase2 9 2" xfId="2052"/>
    <cellStyle name="20% - Ênfase3 10" xfId="1898"/>
    <cellStyle name="20% - Ênfase3 10 2" xfId="2067"/>
    <cellStyle name="20% - Ênfase3 11" xfId="1911"/>
    <cellStyle name="20% - Ênfase3 11 2" xfId="2080"/>
    <cellStyle name="20% - Ênfase3 12" xfId="1925"/>
    <cellStyle name="20% - Ênfase3 12 2" xfId="2094"/>
    <cellStyle name="20% - Ênfase3 13" xfId="1939"/>
    <cellStyle name="20% - Ênfase3 14" xfId="2148"/>
    <cellStyle name="20% - Ênfase3 15" xfId="2161"/>
    <cellStyle name="20% - Ênfase3 16" xfId="2174"/>
    <cellStyle name="20% - Ênfase3 17" xfId="70"/>
    <cellStyle name="20% - Ênfase3 2" xfId="475"/>
    <cellStyle name="20% - Ênfase3 2 2" xfId="1963"/>
    <cellStyle name="20% - Ênfase3 3" xfId="1479"/>
    <cellStyle name="20% - Ênfase3 3 2" xfId="1976"/>
    <cellStyle name="20% - Ênfase3 3 3" xfId="1808"/>
    <cellStyle name="20% - Ênfase3 4" xfId="1576"/>
    <cellStyle name="20% - Ênfase3 4 2" xfId="1989"/>
    <cellStyle name="20% - Ênfase3 4 3" xfId="1821"/>
    <cellStyle name="20% - Ênfase3 5" xfId="1583"/>
    <cellStyle name="20% - Ênfase3 5 2" xfId="2002"/>
    <cellStyle name="20% - Ênfase3 5 3" xfId="1834"/>
    <cellStyle name="20% - Ênfase3 6" xfId="1625"/>
    <cellStyle name="20% - Ênfase3 6 2" xfId="2015"/>
    <cellStyle name="20% - Ênfase3 6 3" xfId="1847"/>
    <cellStyle name="20% - Ênfase3 7" xfId="1668"/>
    <cellStyle name="20% - Ênfase3 7 2" xfId="2028"/>
    <cellStyle name="20% - Ênfase3 7 3" xfId="1860"/>
    <cellStyle name="20% - Ênfase3 8" xfId="1873"/>
    <cellStyle name="20% - Ênfase3 8 2" xfId="2041"/>
    <cellStyle name="20% - Ênfase3 9" xfId="1885"/>
    <cellStyle name="20% - Ênfase3 9 2" xfId="2054"/>
    <cellStyle name="20% - Ênfase4 10" xfId="1900"/>
    <cellStyle name="20% - Ênfase4 10 2" xfId="2069"/>
    <cellStyle name="20% - Ênfase4 11" xfId="1913"/>
    <cellStyle name="20% - Ênfase4 11 2" xfId="2082"/>
    <cellStyle name="20% - Ênfase4 12" xfId="1927"/>
    <cellStyle name="20% - Ênfase4 12 2" xfId="2096"/>
    <cellStyle name="20% - Ênfase4 13" xfId="1940"/>
    <cellStyle name="20% - Ênfase4 14" xfId="2150"/>
    <cellStyle name="20% - Ênfase4 15" xfId="2163"/>
    <cellStyle name="20% - Ênfase4 16" xfId="2176"/>
    <cellStyle name="20% - Ênfase4 17" xfId="71"/>
    <cellStyle name="20% - Ênfase4 2" xfId="476"/>
    <cellStyle name="20% - Ênfase4 2 2" xfId="1965"/>
    <cellStyle name="20% - Ênfase4 3" xfId="1480"/>
    <cellStyle name="20% - Ênfase4 3 2" xfId="1978"/>
    <cellStyle name="20% - Ênfase4 3 3" xfId="1810"/>
    <cellStyle name="20% - Ênfase4 4" xfId="1575"/>
    <cellStyle name="20% - Ênfase4 4 2" xfId="1991"/>
    <cellStyle name="20% - Ênfase4 4 3" xfId="1823"/>
    <cellStyle name="20% - Ênfase4 5" xfId="1584"/>
    <cellStyle name="20% - Ênfase4 5 2" xfId="2004"/>
    <cellStyle name="20% - Ênfase4 5 3" xfId="1836"/>
    <cellStyle name="20% - Ênfase4 6" xfId="1626"/>
    <cellStyle name="20% - Ênfase4 6 2" xfId="2017"/>
    <cellStyle name="20% - Ênfase4 6 3" xfId="1849"/>
    <cellStyle name="20% - Ênfase4 7" xfId="1669"/>
    <cellStyle name="20% - Ênfase4 7 2" xfId="2030"/>
    <cellStyle name="20% - Ênfase4 7 3" xfId="1862"/>
    <cellStyle name="20% - Ênfase4 8" xfId="1875"/>
    <cellStyle name="20% - Ênfase4 8 2" xfId="2043"/>
    <cellStyle name="20% - Ênfase4 9" xfId="1887"/>
    <cellStyle name="20% - Ênfase4 9 2" xfId="2056"/>
    <cellStyle name="20% - Ênfase5 10" xfId="1902"/>
    <cellStyle name="20% - Ênfase5 10 2" xfId="2071"/>
    <cellStyle name="20% - Ênfase5 11" xfId="1915"/>
    <cellStyle name="20% - Ênfase5 11 2" xfId="2084"/>
    <cellStyle name="20% - Ênfase5 12" xfId="1929"/>
    <cellStyle name="20% - Ênfase5 12 2" xfId="2098"/>
    <cellStyle name="20% - Ênfase5 13" xfId="1941"/>
    <cellStyle name="20% - Ênfase5 14" xfId="2152"/>
    <cellStyle name="20% - Ênfase5 15" xfId="2165"/>
    <cellStyle name="20% - Ênfase5 16" xfId="2178"/>
    <cellStyle name="20% - Ênfase5 17" xfId="72"/>
    <cellStyle name="20% - Ênfase5 2" xfId="477"/>
    <cellStyle name="20% - Ênfase5 2 2" xfId="1967"/>
    <cellStyle name="20% - Ênfase5 3" xfId="1481"/>
    <cellStyle name="20% - Ênfase5 3 2" xfId="1980"/>
    <cellStyle name="20% - Ênfase5 3 3" xfId="1812"/>
    <cellStyle name="20% - Ênfase5 4" xfId="1574"/>
    <cellStyle name="20% - Ênfase5 4 2" xfId="1993"/>
    <cellStyle name="20% - Ênfase5 4 3" xfId="1825"/>
    <cellStyle name="20% - Ênfase5 5" xfId="1585"/>
    <cellStyle name="20% - Ênfase5 5 2" xfId="2006"/>
    <cellStyle name="20% - Ênfase5 5 3" xfId="1838"/>
    <cellStyle name="20% - Ênfase5 6" xfId="1627"/>
    <cellStyle name="20% - Ênfase5 6 2" xfId="2019"/>
    <cellStyle name="20% - Ênfase5 6 3" xfId="1851"/>
    <cellStyle name="20% - Ênfase5 7" xfId="1670"/>
    <cellStyle name="20% - Ênfase5 7 2" xfId="2032"/>
    <cellStyle name="20% - Ênfase5 7 3" xfId="1864"/>
    <cellStyle name="20% - Ênfase5 8" xfId="1877"/>
    <cellStyle name="20% - Ênfase5 8 2" xfId="2045"/>
    <cellStyle name="20% - Ênfase5 9" xfId="1889"/>
    <cellStyle name="20% - Ênfase5 9 2" xfId="2058"/>
    <cellStyle name="20% - Ênfase6 10" xfId="1904"/>
    <cellStyle name="20% - Ênfase6 10 2" xfId="2073"/>
    <cellStyle name="20% - Ênfase6 11" xfId="1918"/>
    <cellStyle name="20% - Ênfase6 11 2" xfId="2087"/>
    <cellStyle name="20% - Ênfase6 12" xfId="1931"/>
    <cellStyle name="20% - Ênfase6 12 2" xfId="2100"/>
    <cellStyle name="20% - Ênfase6 13" xfId="1942"/>
    <cellStyle name="20% - Ênfase6 14" xfId="2154"/>
    <cellStyle name="20% - Ênfase6 15" xfId="2167"/>
    <cellStyle name="20% - Ênfase6 16" xfId="2180"/>
    <cellStyle name="20% - Ênfase6 17" xfId="73"/>
    <cellStyle name="20% - Ênfase6 2" xfId="478"/>
    <cellStyle name="20% - Ênfase6 2 2" xfId="1969"/>
    <cellStyle name="20% - Ênfase6 3" xfId="1482"/>
    <cellStyle name="20% - Ênfase6 3 2" xfId="1982"/>
    <cellStyle name="20% - Ênfase6 3 3" xfId="1814"/>
    <cellStyle name="20% - Ênfase6 4" xfId="1573"/>
    <cellStyle name="20% - Ênfase6 4 2" xfId="1995"/>
    <cellStyle name="20% - Ênfase6 4 3" xfId="1827"/>
    <cellStyle name="20% - Ênfase6 5" xfId="1586"/>
    <cellStyle name="20% - Ênfase6 5 2" xfId="2008"/>
    <cellStyle name="20% - Ênfase6 5 3" xfId="1840"/>
    <cellStyle name="20% - Ênfase6 6" xfId="1628"/>
    <cellStyle name="20% - Ênfase6 6 2" xfId="2021"/>
    <cellStyle name="20% - Ênfase6 6 3" xfId="1853"/>
    <cellStyle name="20% - Ênfase6 7" xfId="1671"/>
    <cellStyle name="20% - Ênfase6 7 2" xfId="2034"/>
    <cellStyle name="20% - Ênfase6 7 3" xfId="1866"/>
    <cellStyle name="20% - Ênfase6 8" xfId="1879"/>
    <cellStyle name="20% - Ênfase6 8 2" xfId="2047"/>
    <cellStyle name="20% - Ênfase6 9" xfId="1891"/>
    <cellStyle name="20% - Ênfase6 9 2" xfId="2060"/>
    <cellStyle name="40% - Accent1" xfId="1715"/>
    <cellStyle name="40% - Accent1 2" xfId="74"/>
    <cellStyle name="40% - Accent1 2 2" xfId="479"/>
    <cellStyle name="40% - Accent1 2 2 2" xfId="480"/>
    <cellStyle name="40% - Accent1 2 3" xfId="481"/>
    <cellStyle name="40% - Accent1 2 3 2" xfId="482"/>
    <cellStyle name="40% - Accent1 2 4" xfId="483"/>
    <cellStyle name="40% - Accent1 2 4 2" xfId="484"/>
    <cellStyle name="40% - Accent1 2 5" xfId="485"/>
    <cellStyle name="40% - Accent1 2 5 2" xfId="486"/>
    <cellStyle name="40% - Accent1 2 6" xfId="487"/>
    <cellStyle name="40% - Accent2" xfId="1716"/>
    <cellStyle name="40% - Accent2 2" xfId="75"/>
    <cellStyle name="40% - Accent2 2 2" xfId="488"/>
    <cellStyle name="40% - Accent2 2 2 2" xfId="489"/>
    <cellStyle name="40% - Accent2 2 3" xfId="490"/>
    <cellStyle name="40% - Accent2 2 3 2" xfId="491"/>
    <cellStyle name="40% - Accent2 2 4" xfId="492"/>
    <cellStyle name="40% - Accent2 2 4 2" xfId="493"/>
    <cellStyle name="40% - Accent2 2 5" xfId="494"/>
    <cellStyle name="40% - Accent2 2 5 2" xfId="495"/>
    <cellStyle name="40% - Accent2 2 6" xfId="496"/>
    <cellStyle name="40% - Accent3" xfId="1717"/>
    <cellStyle name="40% - Accent3 2" xfId="76"/>
    <cellStyle name="40% - Accent3 2 2" xfId="497"/>
    <cellStyle name="40% - Accent3 2 2 2" xfId="498"/>
    <cellStyle name="40% - Accent3 2 3" xfId="499"/>
    <cellStyle name="40% - Accent3 2 3 2" xfId="500"/>
    <cellStyle name="40% - Accent3 2 4" xfId="501"/>
    <cellStyle name="40% - Accent3 2 4 2" xfId="502"/>
    <cellStyle name="40% - Accent3 2 5" xfId="503"/>
    <cellStyle name="40% - Accent3 2 5 2" xfId="504"/>
    <cellStyle name="40% - Accent3 2 6" xfId="505"/>
    <cellStyle name="40% - Accent3 3" xfId="1772"/>
    <cellStyle name="40% - Accent4" xfId="1718"/>
    <cellStyle name="40% - Accent4 2" xfId="77"/>
    <cellStyle name="40% - Accent4 2 2" xfId="506"/>
    <cellStyle name="40% - Accent4 2 2 2" xfId="507"/>
    <cellStyle name="40% - Accent4 2 3" xfId="508"/>
    <cellStyle name="40% - Accent4 2 3 2" xfId="509"/>
    <cellStyle name="40% - Accent4 2 4" xfId="510"/>
    <cellStyle name="40% - Accent4 2 4 2" xfId="511"/>
    <cellStyle name="40% - Accent4 2 5" xfId="512"/>
    <cellStyle name="40% - Accent4 2 5 2" xfId="513"/>
    <cellStyle name="40% - Accent4 2 6" xfId="514"/>
    <cellStyle name="40% - Accent5" xfId="1719"/>
    <cellStyle name="40% - Accent5 2" xfId="78"/>
    <cellStyle name="40% - Accent5 2 2" xfId="515"/>
    <cellStyle name="40% - Accent5 2 2 2" xfId="516"/>
    <cellStyle name="40% - Accent5 2 3" xfId="517"/>
    <cellStyle name="40% - Accent5 2 3 2" xfId="518"/>
    <cellStyle name="40% - Accent5 2 4" xfId="519"/>
    <cellStyle name="40% - Accent5 2 4 2" xfId="520"/>
    <cellStyle name="40% - Accent5 2 5" xfId="521"/>
    <cellStyle name="40% - Accent5 2 5 2" xfId="522"/>
    <cellStyle name="40% - Accent5 2 6" xfId="523"/>
    <cellStyle name="40% - Accent6" xfId="1720"/>
    <cellStyle name="40% - Accent6 2" xfId="79"/>
    <cellStyle name="40% - Accent6 2 2" xfId="524"/>
    <cellStyle name="40% - Accent6 2 2 2" xfId="525"/>
    <cellStyle name="40% - Accent6 2 3" xfId="526"/>
    <cellStyle name="40% - Accent6 2 3 2" xfId="527"/>
    <cellStyle name="40% - Accent6 2 4" xfId="528"/>
    <cellStyle name="40% - Accent6 2 4 2" xfId="529"/>
    <cellStyle name="40% - Accent6 2 5" xfId="530"/>
    <cellStyle name="40% - Accent6 2 5 2" xfId="531"/>
    <cellStyle name="40% - Accent6 2 6" xfId="532"/>
    <cellStyle name="40% - Ênfase1 10" xfId="1895"/>
    <cellStyle name="40% - Ênfase1 10 2" xfId="2064"/>
    <cellStyle name="40% - Ênfase1 11" xfId="1908"/>
    <cellStyle name="40% - Ênfase1 11 2" xfId="2077"/>
    <cellStyle name="40% - Ênfase1 12" xfId="1922"/>
    <cellStyle name="40% - Ênfase1 12 2" xfId="2091"/>
    <cellStyle name="40% - Ênfase1 13" xfId="1943"/>
    <cellStyle name="40% - Ênfase1 14" xfId="2145"/>
    <cellStyle name="40% - Ênfase1 15" xfId="2158"/>
    <cellStyle name="40% - Ênfase1 16" xfId="2171"/>
    <cellStyle name="40% - Ênfase1 17" xfId="80"/>
    <cellStyle name="40% - Ênfase1 2" xfId="533"/>
    <cellStyle name="40% - Ênfase1 2 2" xfId="1960"/>
    <cellStyle name="40% - Ênfase1 3" xfId="1483"/>
    <cellStyle name="40% - Ênfase1 3 2" xfId="1973"/>
    <cellStyle name="40% - Ênfase1 3 3" xfId="1805"/>
    <cellStyle name="40% - Ênfase1 4" xfId="1572"/>
    <cellStyle name="40% - Ênfase1 4 2" xfId="1986"/>
    <cellStyle name="40% - Ênfase1 4 3" xfId="1818"/>
    <cellStyle name="40% - Ênfase1 5" xfId="1587"/>
    <cellStyle name="40% - Ênfase1 5 2" xfId="1999"/>
    <cellStyle name="40% - Ênfase1 5 3" xfId="1831"/>
    <cellStyle name="40% - Ênfase1 6" xfId="1629"/>
    <cellStyle name="40% - Ênfase1 6 2" xfId="2012"/>
    <cellStyle name="40% - Ênfase1 6 3" xfId="1844"/>
    <cellStyle name="40% - Ênfase1 7" xfId="1672"/>
    <cellStyle name="40% - Ênfase1 7 2" xfId="2025"/>
    <cellStyle name="40% - Ênfase1 7 3" xfId="1857"/>
    <cellStyle name="40% - Ênfase1 8" xfId="1870"/>
    <cellStyle name="40% - Ênfase1 8 2" xfId="2038"/>
    <cellStyle name="40% - Ênfase1 9" xfId="1882"/>
    <cellStyle name="40% - Ênfase1 9 2" xfId="2051"/>
    <cellStyle name="40% - Ênfase2 10" xfId="1897"/>
    <cellStyle name="40% - Ênfase2 10 2" xfId="2066"/>
    <cellStyle name="40% - Ênfase2 11" xfId="1910"/>
    <cellStyle name="40% - Ênfase2 11 2" xfId="2079"/>
    <cellStyle name="40% - Ênfase2 12" xfId="1924"/>
    <cellStyle name="40% - Ênfase2 12 2" xfId="2093"/>
    <cellStyle name="40% - Ênfase2 13" xfId="1944"/>
    <cellStyle name="40% - Ênfase2 14" xfId="2147"/>
    <cellStyle name="40% - Ênfase2 15" xfId="2160"/>
    <cellStyle name="40% - Ênfase2 16" xfId="2173"/>
    <cellStyle name="40% - Ênfase2 17" xfId="81"/>
    <cellStyle name="40% - Ênfase2 2" xfId="534"/>
    <cellStyle name="40% - Ênfase2 2 2" xfId="1962"/>
    <cellStyle name="40% - Ênfase2 3" xfId="1484"/>
    <cellStyle name="40% - Ênfase2 3 2" xfId="1975"/>
    <cellStyle name="40% - Ênfase2 3 3" xfId="1807"/>
    <cellStyle name="40% - Ênfase2 4" xfId="1571"/>
    <cellStyle name="40% - Ênfase2 4 2" xfId="1988"/>
    <cellStyle name="40% - Ênfase2 4 3" xfId="1820"/>
    <cellStyle name="40% - Ênfase2 5" xfId="1588"/>
    <cellStyle name="40% - Ênfase2 5 2" xfId="2001"/>
    <cellStyle name="40% - Ênfase2 5 3" xfId="1833"/>
    <cellStyle name="40% - Ênfase2 6" xfId="1630"/>
    <cellStyle name="40% - Ênfase2 6 2" xfId="2014"/>
    <cellStyle name="40% - Ênfase2 6 3" xfId="1846"/>
    <cellStyle name="40% - Ênfase2 7" xfId="1673"/>
    <cellStyle name="40% - Ênfase2 7 2" xfId="2027"/>
    <cellStyle name="40% - Ênfase2 7 3" xfId="1859"/>
    <cellStyle name="40% - Ênfase2 8" xfId="1872"/>
    <cellStyle name="40% - Ênfase2 8 2" xfId="2040"/>
    <cellStyle name="40% - Ênfase2 9" xfId="1884"/>
    <cellStyle name="40% - Ênfase2 9 2" xfId="2053"/>
    <cellStyle name="40% - Ênfase3 10" xfId="1899"/>
    <cellStyle name="40% - Ênfase3 10 2" xfId="2068"/>
    <cellStyle name="40% - Ênfase3 11" xfId="1912"/>
    <cellStyle name="40% - Ênfase3 11 2" xfId="2081"/>
    <cellStyle name="40% - Ênfase3 12" xfId="1926"/>
    <cellStyle name="40% - Ênfase3 12 2" xfId="2095"/>
    <cellStyle name="40% - Ênfase3 13" xfId="1945"/>
    <cellStyle name="40% - Ênfase3 14" xfId="2149"/>
    <cellStyle name="40% - Ênfase3 15" xfId="2162"/>
    <cellStyle name="40% - Ênfase3 16" xfId="2175"/>
    <cellStyle name="40% - Ênfase3 17" xfId="82"/>
    <cellStyle name="40% - Ênfase3 2" xfId="535"/>
    <cellStyle name="40% - Ênfase3 2 2" xfId="1964"/>
    <cellStyle name="40% - Ênfase3 3" xfId="1485"/>
    <cellStyle name="40% - Ênfase3 3 2" xfId="1977"/>
    <cellStyle name="40% - Ênfase3 3 3" xfId="1809"/>
    <cellStyle name="40% - Ênfase3 4" xfId="1541"/>
    <cellStyle name="40% - Ênfase3 4 2" xfId="1990"/>
    <cellStyle name="40% - Ênfase3 4 3" xfId="1822"/>
    <cellStyle name="40% - Ênfase3 5" xfId="1589"/>
    <cellStyle name="40% - Ênfase3 5 2" xfId="2003"/>
    <cellStyle name="40% - Ênfase3 5 3" xfId="1835"/>
    <cellStyle name="40% - Ênfase3 6" xfId="1631"/>
    <cellStyle name="40% - Ênfase3 6 2" xfId="2016"/>
    <cellStyle name="40% - Ênfase3 6 3" xfId="1848"/>
    <cellStyle name="40% - Ênfase3 7" xfId="1674"/>
    <cellStyle name="40% - Ênfase3 7 2" xfId="2029"/>
    <cellStyle name="40% - Ênfase3 7 3" xfId="1861"/>
    <cellStyle name="40% - Ênfase3 8" xfId="1874"/>
    <cellStyle name="40% - Ênfase3 8 2" xfId="2042"/>
    <cellStyle name="40% - Ênfase3 9" xfId="1886"/>
    <cellStyle name="40% - Ênfase3 9 2" xfId="2055"/>
    <cellStyle name="40% - Ênfase4 10" xfId="1901"/>
    <cellStyle name="40% - Ênfase4 10 2" xfId="2070"/>
    <cellStyle name="40% - Ênfase4 11" xfId="1914"/>
    <cellStyle name="40% - Ênfase4 11 2" xfId="2083"/>
    <cellStyle name="40% - Ênfase4 12" xfId="1928"/>
    <cellStyle name="40% - Ênfase4 12 2" xfId="2097"/>
    <cellStyle name="40% - Ênfase4 13" xfId="1946"/>
    <cellStyle name="40% - Ênfase4 14" xfId="2151"/>
    <cellStyle name="40% - Ênfase4 15" xfId="2164"/>
    <cellStyle name="40% - Ênfase4 16" xfId="2177"/>
    <cellStyle name="40% - Ênfase4 17" xfId="83"/>
    <cellStyle name="40% - Ênfase4 2" xfId="536"/>
    <cellStyle name="40% - Ênfase4 2 2" xfId="1966"/>
    <cellStyle name="40% - Ênfase4 3" xfId="1486"/>
    <cellStyle name="40% - Ênfase4 3 2" xfId="1979"/>
    <cellStyle name="40% - Ênfase4 3 3" xfId="1811"/>
    <cellStyle name="40% - Ênfase4 4" xfId="1476"/>
    <cellStyle name="40% - Ênfase4 4 2" xfId="1992"/>
    <cellStyle name="40% - Ênfase4 4 3" xfId="1824"/>
    <cellStyle name="40% - Ênfase4 5" xfId="1590"/>
    <cellStyle name="40% - Ênfase4 5 2" xfId="2005"/>
    <cellStyle name="40% - Ênfase4 5 3" xfId="1837"/>
    <cellStyle name="40% - Ênfase4 6" xfId="1632"/>
    <cellStyle name="40% - Ênfase4 6 2" xfId="2018"/>
    <cellStyle name="40% - Ênfase4 6 3" xfId="1850"/>
    <cellStyle name="40% - Ênfase4 7" xfId="1675"/>
    <cellStyle name="40% - Ênfase4 7 2" xfId="2031"/>
    <cellStyle name="40% - Ênfase4 7 3" xfId="1863"/>
    <cellStyle name="40% - Ênfase4 8" xfId="1876"/>
    <cellStyle name="40% - Ênfase4 8 2" xfId="2044"/>
    <cellStyle name="40% - Ênfase4 9" xfId="1888"/>
    <cellStyle name="40% - Ênfase4 9 2" xfId="2057"/>
    <cellStyle name="40% - Ênfase5 10" xfId="1903"/>
    <cellStyle name="40% - Ênfase5 10 2" xfId="2072"/>
    <cellStyle name="40% - Ênfase5 11" xfId="1916"/>
    <cellStyle name="40% - Ênfase5 11 2" xfId="2085"/>
    <cellStyle name="40% - Ênfase5 12" xfId="1930"/>
    <cellStyle name="40% - Ênfase5 12 2" xfId="2099"/>
    <cellStyle name="40% - Ênfase5 13" xfId="1947"/>
    <cellStyle name="40% - Ênfase5 14" xfId="2153"/>
    <cellStyle name="40% - Ênfase5 15" xfId="2166"/>
    <cellStyle name="40% - Ênfase5 16" xfId="2179"/>
    <cellStyle name="40% - Ênfase5 17" xfId="84"/>
    <cellStyle name="40% - Ênfase5 2" xfId="537"/>
    <cellStyle name="40% - Ênfase5 2 2" xfId="1968"/>
    <cellStyle name="40% - Ênfase5 3" xfId="1487"/>
    <cellStyle name="40% - Ênfase5 3 2" xfId="1981"/>
    <cellStyle name="40% - Ênfase5 3 3" xfId="1813"/>
    <cellStyle name="40% - Ênfase5 4" xfId="1570"/>
    <cellStyle name="40% - Ênfase5 4 2" xfId="1994"/>
    <cellStyle name="40% - Ênfase5 4 3" xfId="1826"/>
    <cellStyle name="40% - Ênfase5 5" xfId="1591"/>
    <cellStyle name="40% - Ênfase5 5 2" xfId="2007"/>
    <cellStyle name="40% - Ênfase5 5 3" xfId="1839"/>
    <cellStyle name="40% - Ênfase5 6" xfId="1633"/>
    <cellStyle name="40% - Ênfase5 6 2" xfId="2020"/>
    <cellStyle name="40% - Ênfase5 6 3" xfId="1852"/>
    <cellStyle name="40% - Ênfase5 7" xfId="1676"/>
    <cellStyle name="40% - Ênfase5 7 2" xfId="2033"/>
    <cellStyle name="40% - Ênfase5 7 3" xfId="1865"/>
    <cellStyle name="40% - Ênfase5 8" xfId="1878"/>
    <cellStyle name="40% - Ênfase5 8 2" xfId="2046"/>
    <cellStyle name="40% - Ênfase5 9" xfId="1890"/>
    <cellStyle name="40% - Ênfase5 9 2" xfId="2059"/>
    <cellStyle name="40% - Ênfase6 10" xfId="1905"/>
    <cellStyle name="40% - Ênfase6 10 2" xfId="2074"/>
    <cellStyle name="40% - Ênfase6 11" xfId="1919"/>
    <cellStyle name="40% - Ênfase6 11 2" xfId="2088"/>
    <cellStyle name="40% - Ênfase6 12" xfId="1932"/>
    <cellStyle name="40% - Ênfase6 12 2" xfId="2101"/>
    <cellStyle name="40% - Ênfase6 13" xfId="1948"/>
    <cellStyle name="40% - Ênfase6 14" xfId="2155"/>
    <cellStyle name="40% - Ênfase6 15" xfId="2168"/>
    <cellStyle name="40% - Ênfase6 16" xfId="2181"/>
    <cellStyle name="40% - Ênfase6 17" xfId="85"/>
    <cellStyle name="40% - Ênfase6 2" xfId="538"/>
    <cellStyle name="40% - Ênfase6 2 2" xfId="1970"/>
    <cellStyle name="40% - Ênfase6 3" xfId="1488"/>
    <cellStyle name="40% - Ênfase6 3 2" xfId="1983"/>
    <cellStyle name="40% - Ênfase6 3 3" xfId="1815"/>
    <cellStyle name="40% - Ênfase6 4" xfId="1568"/>
    <cellStyle name="40% - Ênfase6 4 2" xfId="1996"/>
    <cellStyle name="40% - Ênfase6 4 3" xfId="1828"/>
    <cellStyle name="40% - Ênfase6 5" xfId="1592"/>
    <cellStyle name="40% - Ênfase6 5 2" xfId="2009"/>
    <cellStyle name="40% - Ênfase6 5 3" xfId="1841"/>
    <cellStyle name="40% - Ênfase6 6" xfId="1634"/>
    <cellStyle name="40% - Ênfase6 6 2" xfId="2022"/>
    <cellStyle name="40% - Ênfase6 6 3" xfId="1854"/>
    <cellStyle name="40% - Ênfase6 7" xfId="1677"/>
    <cellStyle name="40% - Ênfase6 7 2" xfId="2035"/>
    <cellStyle name="40% - Ênfase6 7 3" xfId="1867"/>
    <cellStyle name="40% - Ênfase6 8" xfId="1880"/>
    <cellStyle name="40% - Ênfase6 8 2" xfId="2048"/>
    <cellStyle name="40% - Ênfase6 9" xfId="1892"/>
    <cellStyle name="40% - Ênfase6 9 2" xfId="2061"/>
    <cellStyle name="60% - Accent1" xfId="1721"/>
    <cellStyle name="60% - Accent1 2" xfId="86"/>
    <cellStyle name="60% - Accent1 3" xfId="1773"/>
    <cellStyle name="60% - Accent2" xfId="1722"/>
    <cellStyle name="60% - Accent2 2" xfId="87"/>
    <cellStyle name="60% - Accent2 3" xfId="1774"/>
    <cellStyle name="60% - Accent3" xfId="1723"/>
    <cellStyle name="60% - Accent3 2" xfId="88"/>
    <cellStyle name="60% - Accent3 3" xfId="1775"/>
    <cellStyle name="60% - Accent4" xfId="1724"/>
    <cellStyle name="60% - Accent4 2" xfId="89"/>
    <cellStyle name="60% - Accent4 2 2" xfId="194"/>
    <cellStyle name="60% - Accent4 3" xfId="1776"/>
    <cellStyle name="60% - Accent5" xfId="1725"/>
    <cellStyle name="60% - Accent5 2" xfId="90"/>
    <cellStyle name="60% - Accent5 3" xfId="1777"/>
    <cellStyle name="60% - Accent6" xfId="1726"/>
    <cellStyle name="60% - Accent6 2" xfId="91"/>
    <cellStyle name="60% - Accent6 3" xfId="1778"/>
    <cellStyle name="60% - Ênfase1 2" xfId="539"/>
    <cellStyle name="60% - Ênfase1 3" xfId="1489"/>
    <cellStyle name="60% - Ênfase1 4" xfId="1567"/>
    <cellStyle name="60% - Ênfase1 5" xfId="1593"/>
    <cellStyle name="60% - Ênfase1 6" xfId="1635"/>
    <cellStyle name="60% - Ênfase1 7" xfId="1678"/>
    <cellStyle name="60% - Ênfase1 8" xfId="92"/>
    <cellStyle name="60% - Ênfase2 2" xfId="540"/>
    <cellStyle name="60% - Ênfase2 3" xfId="1490"/>
    <cellStyle name="60% - Ênfase2 4" xfId="1566"/>
    <cellStyle name="60% - Ênfase2 5" xfId="1594"/>
    <cellStyle name="60% - Ênfase2 6" xfId="1636"/>
    <cellStyle name="60% - Ênfase2 7" xfId="1679"/>
    <cellStyle name="60% - Ênfase2 8" xfId="93"/>
    <cellStyle name="60% - Ênfase3 2" xfId="541"/>
    <cellStyle name="60% - Ênfase3 3" xfId="1491"/>
    <cellStyle name="60% - Ênfase3 4" xfId="1544"/>
    <cellStyle name="60% - Ênfase3 5" xfId="1595"/>
    <cellStyle name="60% - Ênfase3 6" xfId="1637"/>
    <cellStyle name="60% - Ênfase3 7" xfId="1680"/>
    <cellStyle name="60% - Ênfase3 8" xfId="94"/>
    <cellStyle name="60% - Ênfase4 2" xfId="542"/>
    <cellStyle name="60% - Ênfase4 3" xfId="1492"/>
    <cellStyle name="60% - Ênfase4 4" xfId="1534"/>
    <cellStyle name="60% - Ênfase4 5" xfId="1596"/>
    <cellStyle name="60% - Ênfase4 6" xfId="1638"/>
    <cellStyle name="60% - Ênfase4 7" xfId="1681"/>
    <cellStyle name="60% - Ênfase4 8" xfId="95"/>
    <cellStyle name="60% - Ênfase5 2" xfId="543"/>
    <cellStyle name="60% - Ênfase5 3" xfId="1493"/>
    <cellStyle name="60% - Ênfase5 4" xfId="1565"/>
    <cellStyle name="60% - Ênfase5 5" xfId="1597"/>
    <cellStyle name="60% - Ênfase5 6" xfId="1639"/>
    <cellStyle name="60% - Ênfase5 7" xfId="1682"/>
    <cellStyle name="60% - Ênfase5 8" xfId="96"/>
    <cellStyle name="60% - Ênfase6 2" xfId="544"/>
    <cellStyle name="60% - Ênfase6 3" xfId="1494"/>
    <cellStyle name="60% - Ênfase6 4" xfId="1564"/>
    <cellStyle name="60% - Ênfase6 5" xfId="1598"/>
    <cellStyle name="60% - Ênfase6 6" xfId="1640"/>
    <cellStyle name="60% - Ênfase6 7" xfId="1683"/>
    <cellStyle name="60% - Ênfase6 8" xfId="97"/>
    <cellStyle name="Accent1" xfId="1727"/>
    <cellStyle name="Accent1 - 20%" xfId="246"/>
    <cellStyle name="Accent1 - 20% 2" xfId="545"/>
    <cellStyle name="Accent1 - 40%" xfId="247"/>
    <cellStyle name="Accent1 - 40% 2" xfId="546"/>
    <cellStyle name="Accent1 - 60%" xfId="248"/>
    <cellStyle name="Accent1 - 60% 2" xfId="547"/>
    <cellStyle name="Accent1 2" xfId="98"/>
    <cellStyle name="Accent1 3" xfId="548"/>
    <cellStyle name="Accent1 4" xfId="1779"/>
    <cellStyle name="Accent1 5" xfId="2182"/>
    <cellStyle name="Accent2" xfId="1728"/>
    <cellStyle name="Accent2 - 20%" xfId="249"/>
    <cellStyle name="Accent2 - 20% 2" xfId="549"/>
    <cellStyle name="Accent2 - 40%" xfId="250"/>
    <cellStyle name="Accent2 - 40% 2" xfId="550"/>
    <cellStyle name="Accent2 - 60%" xfId="251"/>
    <cellStyle name="Accent2 - 60% 2" xfId="551"/>
    <cellStyle name="Accent2 2" xfId="99"/>
    <cellStyle name="Accent2 3" xfId="552"/>
    <cellStyle name="Accent2 4" xfId="1780"/>
    <cellStyle name="Accent2 5" xfId="2183"/>
    <cellStyle name="Accent3" xfId="1729"/>
    <cellStyle name="Accent3 - 20%" xfId="252"/>
    <cellStyle name="Accent3 - 20% 2" xfId="553"/>
    <cellStyle name="Accent3 - 40%" xfId="253"/>
    <cellStyle name="Accent3 - 40% 2" xfId="554"/>
    <cellStyle name="Accent3 - 60%" xfId="254"/>
    <cellStyle name="Accent3 - 60% 2" xfId="555"/>
    <cellStyle name="Accent3 2" xfId="100"/>
    <cellStyle name="Accent3 3" xfId="556"/>
    <cellStyle name="Accent3 4" xfId="1781"/>
    <cellStyle name="Accent3 5" xfId="2184"/>
    <cellStyle name="Accent4" xfId="1730"/>
    <cellStyle name="Accent4 - 20%" xfId="255"/>
    <cellStyle name="Accent4 - 20% 2" xfId="557"/>
    <cellStyle name="Accent4 - 40%" xfId="256"/>
    <cellStyle name="Accent4 - 40% 2" xfId="558"/>
    <cellStyle name="Accent4 - 60%" xfId="257"/>
    <cellStyle name="Accent4 - 60% 2" xfId="559"/>
    <cellStyle name="Accent4 2" xfId="101"/>
    <cellStyle name="Accent4 3" xfId="560"/>
    <cellStyle name="Accent4 4" xfId="1782"/>
    <cellStyle name="Accent4 5" xfId="2185"/>
    <cellStyle name="Accent5" xfId="1731"/>
    <cellStyle name="Accent5 - 20%" xfId="258"/>
    <cellStyle name="Accent5 - 20% 2" xfId="561"/>
    <cellStyle name="Accent5 - 40%" xfId="259"/>
    <cellStyle name="Accent5 - 60%" xfId="260"/>
    <cellStyle name="Accent5 - 60% 2" xfId="562"/>
    <cellStyle name="Accent5 2" xfId="102"/>
    <cellStyle name="Accent5 3" xfId="563"/>
    <cellStyle name="Accent5 4" xfId="1783"/>
    <cellStyle name="Accent5 5" xfId="2186"/>
    <cellStyle name="Accent6" xfId="1732"/>
    <cellStyle name="Accent6 - 20%" xfId="261"/>
    <cellStyle name="Accent6 - 40%" xfId="262"/>
    <cellStyle name="Accent6 - 40% 2" xfId="564"/>
    <cellStyle name="Accent6 - 60%" xfId="263"/>
    <cellStyle name="Accent6 - 60% 2" xfId="565"/>
    <cellStyle name="Accent6 2" xfId="103"/>
    <cellStyle name="Accent6 3" xfId="566"/>
    <cellStyle name="Accent6 4" xfId="1784"/>
    <cellStyle name="Accent6 5" xfId="2187"/>
    <cellStyle name="Bad" xfId="1733"/>
    <cellStyle name="Bad 2" xfId="104"/>
    <cellStyle name="Bad 3" xfId="1785"/>
    <cellStyle name="Bom 2" xfId="567"/>
    <cellStyle name="Bom 2 2" xfId="1734"/>
    <cellStyle name="Bom 2 3" xfId="1950"/>
    <cellStyle name="Bom 3" xfId="1535"/>
    <cellStyle name="Bom 4" xfId="1553"/>
    <cellStyle name="Bom 5" xfId="1615"/>
    <cellStyle name="Bom 6" xfId="1657"/>
    <cellStyle name="Bom 7" xfId="1700"/>
    <cellStyle name="Bom 8" xfId="317"/>
    <cellStyle name="Calculation" xfId="1735"/>
    <cellStyle name="Calculation 2" xfId="105"/>
    <cellStyle name="Calculation 2 2" xfId="191"/>
    <cellStyle name="Calculation 2 2 2" xfId="1518"/>
    <cellStyle name="Calculation 2 3" xfId="206"/>
    <cellStyle name="Calculation 2 3 2" xfId="1522"/>
    <cellStyle name="Calculation 2 4" xfId="328"/>
    <cellStyle name="Calculation 3" xfId="1786"/>
    <cellStyle name="Cálculo 10" xfId="106"/>
    <cellStyle name="Cálculo 2" xfId="192"/>
    <cellStyle name="Cálculo 2 2" xfId="568"/>
    <cellStyle name="Cálculo 2 3" xfId="1519"/>
    <cellStyle name="Cálculo 2 4" xfId="1952"/>
    <cellStyle name="Cálculo 3" xfId="205"/>
    <cellStyle name="Cálculo 3 2" xfId="1521"/>
    <cellStyle name="Cálculo 4" xfId="424"/>
    <cellStyle name="Cálculo 5" xfId="1495"/>
    <cellStyle name="Cálculo 6" xfId="1563"/>
    <cellStyle name="Cálculo 7" xfId="1599"/>
    <cellStyle name="Cálculo 8" xfId="1641"/>
    <cellStyle name="Cálculo 9" xfId="1684"/>
    <cellStyle name="Célula de Verificação 2" xfId="569"/>
    <cellStyle name="Célula de Verificação 2 2" xfId="1951"/>
    <cellStyle name="Célula de Verificação 3" xfId="1539"/>
    <cellStyle name="Célula de Verificação 4" xfId="1549"/>
    <cellStyle name="Célula de Verificação 5" xfId="1619"/>
    <cellStyle name="Célula de Verificação 6" xfId="1661"/>
    <cellStyle name="Célula de Verificação 7" xfId="1704"/>
    <cellStyle name="Célula de Verificação 8" xfId="321"/>
    <cellStyle name="Célula Vinculada 2" xfId="570"/>
    <cellStyle name="Célula Vinculada 2 2" xfId="1736"/>
    <cellStyle name="Célula Vinculada 2 3" xfId="2108"/>
    <cellStyle name="Célula Vinculada 3" xfId="1538"/>
    <cellStyle name="Célula Vinculada 4" xfId="1550"/>
    <cellStyle name="Célula Vinculada 5" xfId="1618"/>
    <cellStyle name="Célula Vinculada 6" xfId="1660"/>
    <cellStyle name="Célula Vinculada 7" xfId="1703"/>
    <cellStyle name="Célula Vinculada 8" xfId="320"/>
    <cellStyle name="Check Cell 2" xfId="107"/>
    <cellStyle name="Comma 10" xfId="108"/>
    <cellStyle name="Comma 10 2" xfId="344"/>
    <cellStyle name="Comma 10 2 2" xfId="571"/>
    <cellStyle name="Comma 10 2 3" xfId="572"/>
    <cellStyle name="Comma 10 3" xfId="573"/>
    <cellStyle name="Comma 10 3 2" xfId="574"/>
    <cellStyle name="Comma 10 3 3" xfId="575"/>
    <cellStyle name="Comma 10 4" xfId="576"/>
    <cellStyle name="Comma 10 5" xfId="577"/>
    <cellStyle name="Comma 10 6" xfId="578"/>
    <cellStyle name="Comma 10 7" xfId="1458"/>
    <cellStyle name="Comma 11" xfId="180"/>
    <cellStyle name="Comma 11 2" xfId="343"/>
    <cellStyle name="Comma 11 2 2" xfId="580"/>
    <cellStyle name="Comma 11 2 3" xfId="579"/>
    <cellStyle name="Comma 11 3" xfId="581"/>
    <cellStyle name="Comma 11 3 2" xfId="582"/>
    <cellStyle name="Comma 11 4" xfId="583"/>
    <cellStyle name="Comma 11 4 2" xfId="584"/>
    <cellStyle name="Comma 11 5" xfId="585"/>
    <cellStyle name="Comma 11 5 2" xfId="586"/>
    <cellStyle name="Comma 11 6" xfId="587"/>
    <cellStyle name="Comma 11 6 2" xfId="588"/>
    <cellStyle name="Comma 11 7" xfId="589"/>
    <cellStyle name="Comma 11 7 2" xfId="590"/>
    <cellStyle name="Comma 11 8" xfId="591"/>
    <cellStyle name="Comma 11 9" xfId="592"/>
    <cellStyle name="Comma 12" xfId="178"/>
    <cellStyle name="Comma 12 10" xfId="594"/>
    <cellStyle name="Comma 12 11" xfId="593"/>
    <cellStyle name="Comma 12 2" xfId="264"/>
    <cellStyle name="Comma 12 2 2" xfId="596"/>
    <cellStyle name="Comma 12 2 3" xfId="595"/>
    <cellStyle name="Comma 12 3" xfId="597"/>
    <cellStyle name="Comma 12 3 2" xfId="598"/>
    <cellStyle name="Comma 12 4" xfId="599"/>
    <cellStyle name="Comma 12 4 2" xfId="600"/>
    <cellStyle name="Comma 12 5" xfId="601"/>
    <cellStyle name="Comma 12 5 2" xfId="602"/>
    <cellStyle name="Comma 12 6" xfId="603"/>
    <cellStyle name="Comma 12 6 2" xfId="604"/>
    <cellStyle name="Comma 12 7" xfId="605"/>
    <cellStyle name="Comma 12 7 2" xfId="606"/>
    <cellStyle name="Comma 12 8" xfId="607"/>
    <cellStyle name="Comma 12 8 2" xfId="608"/>
    <cellStyle name="Comma 12 9" xfId="609"/>
    <cellStyle name="Comma 13" xfId="324"/>
    <cellStyle name="Comma 13 10" xfId="611"/>
    <cellStyle name="Comma 13 10 2" xfId="612"/>
    <cellStyle name="Comma 13 11" xfId="613"/>
    <cellStyle name="Comma 13 12" xfId="610"/>
    <cellStyle name="Comma 13 2" xfId="614"/>
    <cellStyle name="Comma 13 2 2" xfId="615"/>
    <cellStyle name="Comma 13 3" xfId="616"/>
    <cellStyle name="Comma 13 3 2" xfId="617"/>
    <cellStyle name="Comma 13 4" xfId="618"/>
    <cellStyle name="Comma 13 4 2" xfId="619"/>
    <cellStyle name="Comma 13 5" xfId="620"/>
    <cellStyle name="Comma 13 5 2" xfId="621"/>
    <cellStyle name="Comma 13 6" xfId="622"/>
    <cellStyle name="Comma 13 6 2" xfId="623"/>
    <cellStyle name="Comma 13 7" xfId="624"/>
    <cellStyle name="Comma 13 7 2" xfId="625"/>
    <cellStyle name="Comma 13 8" xfId="626"/>
    <cellStyle name="Comma 13 8 2" xfId="627"/>
    <cellStyle name="Comma 13 9" xfId="628"/>
    <cellStyle name="Comma 13 9 2" xfId="629"/>
    <cellStyle name="Comma 14" xfId="327"/>
    <cellStyle name="Comma 14 2" xfId="631"/>
    <cellStyle name="Comma 14 3" xfId="630"/>
    <cellStyle name="Comma 15" xfId="632"/>
    <cellStyle name="Comma 15 2" xfId="633"/>
    <cellStyle name="Comma 16" xfId="634"/>
    <cellStyle name="Comma 16 2" xfId="635"/>
    <cellStyle name="Comma 17" xfId="636"/>
    <cellStyle name="Comma 17 2" xfId="637"/>
    <cellStyle name="Comma 18" xfId="195"/>
    <cellStyle name="Comma 18 2" xfId="639"/>
    <cellStyle name="Comma 18 3" xfId="638"/>
    <cellStyle name="Comma 19" xfId="640"/>
    <cellStyle name="Comma 19 2" xfId="641"/>
    <cellStyle name="Comma 2" xfId="29"/>
    <cellStyle name="Comma 2 2" xfId="30"/>
    <cellStyle name="Comma 2 2 2" xfId="52"/>
    <cellStyle name="Comma 2 2 2 2" xfId="394"/>
    <cellStyle name="Comma 2 2 2 2 2" xfId="642"/>
    <cellStyle name="Comma 2 2 2 3" xfId="643"/>
    <cellStyle name="Comma 2 2 2 4" xfId="1386"/>
    <cellStyle name="Comma 2 2 2 5" xfId="1387"/>
    <cellStyle name="Comma 2 2 3" xfId="111"/>
    <cellStyle name="Comma 2 2 3 2" xfId="395"/>
    <cellStyle name="Comma 2 2 3 2 2" xfId="644"/>
    <cellStyle name="Comma 2 2 3 3" xfId="645"/>
    <cellStyle name="Comma 2 2 3 4" xfId="1388"/>
    <cellStyle name="Comma 2 2 3 5" xfId="1389"/>
    <cellStyle name="Comma 2 2 4" xfId="240"/>
    <cellStyle name="Comma 2 2 4 2" xfId="396"/>
    <cellStyle name="Comma 2 2 4 3" xfId="1390"/>
    <cellStyle name="Comma 2 2 4 4" xfId="1391"/>
    <cellStyle name="Comma 2 2 4 5" xfId="1392"/>
    <cellStyle name="Comma 2 2 4 6" xfId="646"/>
    <cellStyle name="Comma 2 2 5" xfId="393"/>
    <cellStyle name="Comma 2 2 5 2" xfId="647"/>
    <cellStyle name="Comma 2 2 6" xfId="648"/>
    <cellStyle name="Comma 2 2 7" xfId="649"/>
    <cellStyle name="Comma 2 2 8" xfId="1393"/>
    <cellStyle name="Comma 2 3" xfId="39"/>
    <cellStyle name="Comma 2 3 2" xfId="196"/>
    <cellStyle name="Comma 2 3 2 2" xfId="352"/>
    <cellStyle name="Comma 2 3 2 2 2" xfId="650"/>
    <cellStyle name="Comma 2 3 3" xfId="651"/>
    <cellStyle name="Comma 2 3 3 2" xfId="652"/>
    <cellStyle name="Comma 2 3 4" xfId="653"/>
    <cellStyle name="Comma 2 3 4 2" xfId="654"/>
    <cellStyle name="Comma 2 3 5" xfId="655"/>
    <cellStyle name="Comma 2 3 5 2" xfId="656"/>
    <cellStyle name="Comma 2 3 6" xfId="657"/>
    <cellStyle name="Comma 2 3 6 2" xfId="658"/>
    <cellStyle name="Comma 2 3 7" xfId="659"/>
    <cellStyle name="Comma 2 3 8" xfId="660"/>
    <cellStyle name="Comma 2 4" xfId="51"/>
    <cellStyle name="Comma 2 4 2" xfId="197"/>
    <cellStyle name="Comma 2 4 2 2" xfId="345"/>
    <cellStyle name="Comma 2 4 3" xfId="661"/>
    <cellStyle name="Comma 2 4 3 2" xfId="662"/>
    <cellStyle name="Comma 2 4 4" xfId="663"/>
    <cellStyle name="Comma 2 4 4 2" xfId="664"/>
    <cellStyle name="Comma 2 4 5" xfId="665"/>
    <cellStyle name="Comma 2 4 5 2" xfId="666"/>
    <cellStyle name="Comma 2 4 6" xfId="667"/>
    <cellStyle name="Comma 2 4 7" xfId="1464"/>
    <cellStyle name="Comma 2 5" xfId="55"/>
    <cellStyle name="Comma 2 5 2" xfId="198"/>
    <cellStyle name="Comma 2 5 3" xfId="1394"/>
    <cellStyle name="Comma 2 5 4" xfId="1395"/>
    <cellStyle name="Comma 2 5 5" xfId="1396"/>
    <cellStyle name="Comma 2 6" xfId="181"/>
    <cellStyle name="Comma 2 6 2" xfId="668"/>
    <cellStyle name="Comma 2 7" xfId="669"/>
    <cellStyle name="Comma 2 8" xfId="670"/>
    <cellStyle name="Comma 20" xfId="671"/>
    <cellStyle name="Comma 20 2" xfId="672"/>
    <cellStyle name="Comma 21" xfId="673"/>
    <cellStyle name="Comma 22" xfId="674"/>
    <cellStyle name="Comma 23" xfId="675"/>
    <cellStyle name="Comma 24" xfId="676"/>
    <cellStyle name="Comma 25" xfId="677"/>
    <cellStyle name="Comma 26" xfId="678"/>
    <cellStyle name="Comma 27" xfId="1440"/>
    <cellStyle name="Comma 3" xfId="35"/>
    <cellStyle name="Comma 3 10" xfId="679"/>
    <cellStyle name="Comma 3 11" xfId="680"/>
    <cellStyle name="Comma 3 2" xfId="355"/>
    <cellStyle name="Comma 3 2 2" xfId="681"/>
    <cellStyle name="Comma 3 2 2 2" xfId="682"/>
    <cellStyle name="Comma 3 2 2 2 2" xfId="683"/>
    <cellStyle name="Comma 3 2 2 3" xfId="684"/>
    <cellStyle name="Comma 3 2 2 3 2" xfId="685"/>
    <cellStyle name="Comma 3 2 2 4" xfId="686"/>
    <cellStyle name="Comma 3 2 2 4 2" xfId="687"/>
    <cellStyle name="Comma 3 2 2 5" xfId="688"/>
    <cellStyle name="Comma 3 2 2 5 2" xfId="689"/>
    <cellStyle name="Comma 3 2 2 6" xfId="690"/>
    <cellStyle name="Comma 3 2 3" xfId="691"/>
    <cellStyle name="Comma 3 2 3 2" xfId="692"/>
    <cellStyle name="Comma 3 2 3 2 2" xfId="693"/>
    <cellStyle name="Comma 3 2 3 3" xfId="694"/>
    <cellStyle name="Comma 3 2 3 3 2" xfId="695"/>
    <cellStyle name="Comma 3 2 3 4" xfId="696"/>
    <cellStyle name="Comma 3 2 3 4 2" xfId="697"/>
    <cellStyle name="Comma 3 2 3 5" xfId="698"/>
    <cellStyle name="Comma 3 2 3 5 2" xfId="699"/>
    <cellStyle name="Comma 3 2 3 6" xfId="700"/>
    <cellStyle name="Comma 3 2 4" xfId="701"/>
    <cellStyle name="Comma 3 2 4 2" xfId="702"/>
    <cellStyle name="Comma 3 2 4 3" xfId="703"/>
    <cellStyle name="Comma 3 2 5" xfId="704"/>
    <cellStyle name="Comma 3 2 6" xfId="705"/>
    <cellStyle name="Comma 3 2 7" xfId="1468"/>
    <cellStyle name="Comma 3 3" xfId="706"/>
    <cellStyle name="Comma 3 3 2" xfId="707"/>
    <cellStyle name="Comma 3 3 2 2" xfId="708"/>
    <cellStyle name="Comma 3 3 2 2 2" xfId="709"/>
    <cellStyle name="Comma 3 3 2 3" xfId="710"/>
    <cellStyle name="Comma 3 3 2 3 2" xfId="711"/>
    <cellStyle name="Comma 3 3 2 4" xfId="712"/>
    <cellStyle name="Comma 3 3 2 4 2" xfId="713"/>
    <cellStyle name="Comma 3 3 2 5" xfId="714"/>
    <cellStyle name="Comma 3 3 2 5 2" xfId="715"/>
    <cellStyle name="Comma 3 3 2 6" xfId="716"/>
    <cellStyle name="Comma 3 3 3" xfId="717"/>
    <cellStyle name="Comma 3 3 3 2" xfId="718"/>
    <cellStyle name="Comma 3 3 3 2 2" xfId="719"/>
    <cellStyle name="Comma 3 3 3 3" xfId="720"/>
    <cellStyle name="Comma 3 3 3 3 2" xfId="721"/>
    <cellStyle name="Comma 3 3 3 4" xfId="722"/>
    <cellStyle name="Comma 3 3 3 4 2" xfId="723"/>
    <cellStyle name="Comma 3 3 3 5" xfId="724"/>
    <cellStyle name="Comma 3 3 3 5 2" xfId="725"/>
    <cellStyle name="Comma 3 3 3 6" xfId="726"/>
    <cellStyle name="Comma 3 3 4" xfId="727"/>
    <cellStyle name="Comma 3 3 4 2" xfId="728"/>
    <cellStyle name="Comma 3 3 5" xfId="729"/>
    <cellStyle name="Comma 3 3 5 2" xfId="730"/>
    <cellStyle name="Comma 3 3 6" xfId="731"/>
    <cellStyle name="Comma 3 3 6 2" xfId="732"/>
    <cellStyle name="Comma 3 3 7" xfId="733"/>
    <cellStyle name="Comma 3 3 7 2" xfId="734"/>
    <cellStyle name="Comma 3 3 8" xfId="735"/>
    <cellStyle name="Comma 3 4" xfId="736"/>
    <cellStyle name="Comma 3 4 2" xfId="737"/>
    <cellStyle name="Comma 3 4 3" xfId="738"/>
    <cellStyle name="Comma 3 5" xfId="739"/>
    <cellStyle name="Comma 3 5 2" xfId="740"/>
    <cellStyle name="Comma 3 5 3" xfId="741"/>
    <cellStyle name="Comma 3 6" xfId="742"/>
    <cellStyle name="Comma 3 6 2" xfId="743"/>
    <cellStyle name="Comma 3 7" xfId="744"/>
    <cellStyle name="Comma 3 7 2" xfId="745"/>
    <cellStyle name="Comma 3 8" xfId="746"/>
    <cellStyle name="Comma 3 8 2" xfId="747"/>
    <cellStyle name="Comma 3 9" xfId="748"/>
    <cellStyle name="Comma 3 9 2" xfId="749"/>
    <cellStyle name="Comma 4" xfId="38"/>
    <cellStyle name="Comma 4 2" xfId="113"/>
    <cellStyle name="Comma 4 2 2" xfId="353"/>
    <cellStyle name="Comma 4 2 2 2" xfId="750"/>
    <cellStyle name="Comma 4 2 3" xfId="751"/>
    <cellStyle name="Comma 4 2 4" xfId="752"/>
    <cellStyle name="Comma 4 2 5" xfId="753"/>
    <cellStyle name="Comma 4 3" xfId="112"/>
    <cellStyle name="Comma 4 3 2" xfId="755"/>
    <cellStyle name="Comma 4 3 3" xfId="756"/>
    <cellStyle name="Comma 4 3 4" xfId="754"/>
    <cellStyle name="Comma 4 3 5" xfId="1465"/>
    <cellStyle name="Comma 4 4" xfId="238"/>
    <cellStyle name="Comma 4 4 2" xfId="758"/>
    <cellStyle name="Comma 4 4 3" xfId="759"/>
    <cellStyle name="Comma 4 4 4" xfId="757"/>
    <cellStyle name="Comma 4 5" xfId="760"/>
    <cellStyle name="Comma 4 5 2" xfId="761"/>
    <cellStyle name="Comma 4 5 2 2" xfId="762"/>
    <cellStyle name="Comma 4 5 2 3" xfId="763"/>
    <cellStyle name="Comma 4 5 3" xfId="764"/>
    <cellStyle name="Comma 4 6" xfId="765"/>
    <cellStyle name="Comma 4 7" xfId="766"/>
    <cellStyle name="Comma 4 8" xfId="767"/>
    <cellStyle name="Comma 5" xfId="28"/>
    <cellStyle name="Comma 5 2" xfId="115"/>
    <cellStyle name="Comma 5 2 2" xfId="199"/>
    <cellStyle name="Comma 5 2 2 2" xfId="768"/>
    <cellStyle name="Comma 5 2 3" xfId="769"/>
    <cellStyle name="Comma 5 3" xfId="116"/>
    <cellStyle name="Comma 5 3 2" xfId="398"/>
    <cellStyle name="Comma 5 3 2 2" xfId="770"/>
    <cellStyle name="Comma 5 3 3" xfId="771"/>
    <cellStyle name="Comma 5 3 4" xfId="1397"/>
    <cellStyle name="Comma 5 3 5" xfId="1398"/>
    <cellStyle name="Comma 5 4" xfId="114"/>
    <cellStyle name="Comma 5 4 2" xfId="399"/>
    <cellStyle name="Comma 5 4 3" xfId="1399"/>
    <cellStyle name="Comma 5 4 4" xfId="1400"/>
    <cellStyle name="Comma 5 4 5" xfId="1401"/>
    <cellStyle name="Comma 5 4 6" xfId="772"/>
    <cellStyle name="Comma 5 5" xfId="397"/>
    <cellStyle name="Comma 5 5 2" xfId="773"/>
    <cellStyle name="Comma 5 6" xfId="774"/>
    <cellStyle name="Comma 5 7" xfId="775"/>
    <cellStyle name="Comma 5 8" xfId="1402"/>
    <cellStyle name="Comma 6" xfId="117"/>
    <cellStyle name="Comma 6 2" xfId="342"/>
    <cellStyle name="Comma 6 2 2" xfId="776"/>
    <cellStyle name="Comma 6 2 3" xfId="1469"/>
    <cellStyle name="Comma 6 3" xfId="325"/>
    <cellStyle name="Comma 6 3 2" xfId="777"/>
    <cellStyle name="Comma 6 4" xfId="778"/>
    <cellStyle name="Comma 6 5" xfId="1459"/>
    <cellStyle name="Comma 7" xfId="32"/>
    <cellStyle name="Comma 7 2" xfId="118"/>
    <cellStyle name="Comma 7 2 2" xfId="326"/>
    <cellStyle name="Comma 7 2 2 2" xfId="779"/>
    <cellStyle name="Comma 7 2 3" xfId="780"/>
    <cellStyle name="Comma 7 3" xfId="781"/>
    <cellStyle name="Comma 7 4" xfId="782"/>
    <cellStyle name="Comma 7 5" xfId="783"/>
    <cellStyle name="Comma 7 6" xfId="784"/>
    <cellStyle name="Comma 7 7" xfId="1441"/>
    <cellStyle name="Comma 8" xfId="119"/>
    <cellStyle name="Comma 8 10" xfId="785"/>
    <cellStyle name="Comma 8 2" xfId="265"/>
    <cellStyle name="Comma 8 2 2" xfId="786"/>
    <cellStyle name="Comma 8 3" xfId="787"/>
    <cellStyle name="Comma 8 3 2" xfId="788"/>
    <cellStyle name="Comma 8 4" xfId="789"/>
    <cellStyle name="Comma 8 4 2" xfId="790"/>
    <cellStyle name="Comma 8 5" xfId="791"/>
    <cellStyle name="Comma 8 5 2" xfId="792"/>
    <cellStyle name="Comma 8 6" xfId="793"/>
    <cellStyle name="Comma 8 6 2" xfId="794"/>
    <cellStyle name="Comma 8 7" xfId="795"/>
    <cellStyle name="Comma 8 7 2" xfId="796"/>
    <cellStyle name="Comma 8 8" xfId="797"/>
    <cellStyle name="Comma 8 9" xfId="798"/>
    <cellStyle name="Comma 9" xfId="179"/>
    <cellStyle name="Comma 9 2" xfId="418"/>
    <cellStyle name="Comma 9 2 2" xfId="800"/>
    <cellStyle name="Comma 9 2 3" xfId="799"/>
    <cellStyle name="Comma 9 3" xfId="801"/>
    <cellStyle name="Comma 9 3 2" xfId="802"/>
    <cellStyle name="Comma 9 4" xfId="803"/>
    <cellStyle name="Comma 9 4 2" xfId="804"/>
    <cellStyle name="Comma 9 5" xfId="805"/>
    <cellStyle name="Comma 9 5 2" xfId="806"/>
    <cellStyle name="Comma 9 6" xfId="807"/>
    <cellStyle name="Comma 9 6 2" xfId="808"/>
    <cellStyle name="Comma 9 7" xfId="809"/>
    <cellStyle name="Comma 9 8" xfId="810"/>
    <cellStyle name="Comma0" xfId="120"/>
    <cellStyle name="Currency 2" xfId="56"/>
    <cellStyle name="Currency 2 2" xfId="266"/>
    <cellStyle name="Currency 2 2 2" xfId="811"/>
    <cellStyle name="Currency0" xfId="121"/>
    <cellStyle name="Data" xfId="812"/>
    <cellStyle name="Date" xfId="122"/>
    <cellStyle name="Emphasis 1" xfId="267"/>
    <cellStyle name="Emphasis 1 2" xfId="813"/>
    <cellStyle name="Emphasis 2" xfId="268"/>
    <cellStyle name="Emphasis 2 2" xfId="814"/>
    <cellStyle name="Emphasis 3" xfId="269"/>
    <cellStyle name="Ênfase1 2" xfId="815"/>
    <cellStyle name="Ênfase1 2 2" xfId="1956"/>
    <cellStyle name="Ênfase1 3" xfId="1497"/>
    <cellStyle name="Ênfase1 4" xfId="1562"/>
    <cellStyle name="Ênfase1 5" xfId="1600"/>
    <cellStyle name="Ênfase1 6" xfId="1642"/>
    <cellStyle name="Ênfase1 7" xfId="1685"/>
    <cellStyle name="Ênfase1 8" xfId="123"/>
    <cellStyle name="Ênfase2 2" xfId="816"/>
    <cellStyle name="Ênfase2 2 2" xfId="2102"/>
    <cellStyle name="Ênfase2 3" xfId="1498"/>
    <cellStyle name="Ênfase2 4" xfId="1561"/>
    <cellStyle name="Ênfase2 5" xfId="1601"/>
    <cellStyle name="Ênfase2 6" xfId="1643"/>
    <cellStyle name="Ênfase2 7" xfId="1686"/>
    <cellStyle name="Ênfase2 8" xfId="124"/>
    <cellStyle name="Ênfase3 2" xfId="817"/>
    <cellStyle name="Ênfase3 2 2" xfId="2103"/>
    <cellStyle name="Ênfase3 3" xfId="1499"/>
    <cellStyle name="Ênfase3 4" xfId="1543"/>
    <cellStyle name="Ênfase3 5" xfId="1602"/>
    <cellStyle name="Ênfase3 6" xfId="1644"/>
    <cellStyle name="Ênfase3 7" xfId="1687"/>
    <cellStyle name="Ênfase3 8" xfId="125"/>
    <cellStyle name="Ênfase4 2" xfId="818"/>
    <cellStyle name="Ênfase4 2 2" xfId="1936"/>
    <cellStyle name="Ênfase4 3" xfId="1500"/>
    <cellStyle name="Ênfase4 4" xfId="1533"/>
    <cellStyle name="Ênfase4 5" xfId="1603"/>
    <cellStyle name="Ênfase4 6" xfId="1645"/>
    <cellStyle name="Ênfase4 7" xfId="1688"/>
    <cellStyle name="Ênfase4 8" xfId="126"/>
    <cellStyle name="Ênfase5 2" xfId="819"/>
    <cellStyle name="Ênfase5 2 2" xfId="1955"/>
    <cellStyle name="Ênfase5 3" xfId="1501"/>
    <cellStyle name="Ênfase5 4" xfId="1560"/>
    <cellStyle name="Ênfase5 5" xfId="1604"/>
    <cellStyle name="Ênfase5 6" xfId="1646"/>
    <cellStyle name="Ênfase5 7" xfId="1689"/>
    <cellStyle name="Ênfase5 8" xfId="127"/>
    <cellStyle name="Ênfase6 2" xfId="820"/>
    <cellStyle name="Ênfase6 2 2" xfId="1954"/>
    <cellStyle name="Ênfase6 3" xfId="1502"/>
    <cellStyle name="Ênfase6 4" xfId="1559"/>
    <cellStyle name="Ênfase6 5" xfId="1605"/>
    <cellStyle name="Ênfase6 6" xfId="1647"/>
    <cellStyle name="Ênfase6 7" xfId="1690"/>
    <cellStyle name="Ênfase6 8" xfId="128"/>
    <cellStyle name="Entrada 10" xfId="319"/>
    <cellStyle name="Entrada 2" xfId="203"/>
    <cellStyle name="Entrada 2 2" xfId="821"/>
    <cellStyle name="Entrada 2 3" xfId="1520"/>
    <cellStyle name="Entrada 2 4" xfId="2107"/>
    <cellStyle name="Entrada 3" xfId="109"/>
    <cellStyle name="Entrada 3 2" xfId="1496"/>
    <cellStyle name="Entrada 4" xfId="426"/>
    <cellStyle name="Entrada 5" xfId="1537"/>
    <cellStyle name="Entrada 6" xfId="1551"/>
    <cellStyle name="Entrada 7" xfId="1617"/>
    <cellStyle name="Entrada 8" xfId="1659"/>
    <cellStyle name="Entrada 9" xfId="1702"/>
    <cellStyle name="Estilo 1" xfId="270"/>
    <cellStyle name="Estilo 1 2" xfId="823"/>
    <cellStyle name="Estilo 1 3" xfId="822"/>
    <cellStyle name="Euro" xfId="824"/>
    <cellStyle name="Euro 2" xfId="825"/>
    <cellStyle name="Explanatory Text" xfId="1737"/>
    <cellStyle name="Explanatory Text 2" xfId="129"/>
    <cellStyle name="Explanatory Text 3" xfId="1787"/>
    <cellStyle name="Fixed" xfId="130"/>
    <cellStyle name="Fixo" xfId="826"/>
    <cellStyle name="Followed Hyperlink 2" xfId="827"/>
    <cellStyle name="fundocinza" xfId="828"/>
    <cellStyle name="fundodeentrada" xfId="829"/>
    <cellStyle name="fundoentrada" xfId="830"/>
    <cellStyle name="Good 2" xfId="131"/>
    <cellStyle name="Good 2 2" xfId="200"/>
    <cellStyle name="Heading 1" xfId="1738"/>
    <cellStyle name="Heading 1 2" xfId="132"/>
    <cellStyle name="Heading 1 3" xfId="1788"/>
    <cellStyle name="Heading 2" xfId="1739"/>
    <cellStyle name="Heading 2 2" xfId="133"/>
    <cellStyle name="Heading 2 3" xfId="1789"/>
    <cellStyle name="Heading 3" xfId="1740"/>
    <cellStyle name="Heading 3 2" xfId="134"/>
    <cellStyle name="Heading 3 3" xfId="1790"/>
    <cellStyle name="Heading 4" xfId="1741"/>
    <cellStyle name="Heading 4 2" xfId="135"/>
    <cellStyle name="Heading 4 3" xfId="1791"/>
    <cellStyle name="Hyperlink 2" xfId="60"/>
    <cellStyle name="Hyperlink 2 2" xfId="271"/>
    <cellStyle name="Hyperlink 2 2 2" xfId="831"/>
    <cellStyle name="Hyperlink 2 2 3" xfId="1467"/>
    <cellStyle name="Hyperlink 2 3" xfId="332"/>
    <cellStyle name="Hyperlink 3" xfId="177"/>
    <cellStyle name="Hyperlink 3 2" xfId="244"/>
    <cellStyle name="Hyperlink 3 2 2" xfId="832"/>
    <cellStyle name="Hyperlink 3 3" xfId="1384"/>
    <cellStyle name="Hyperlink 4" xfId="58"/>
    <cellStyle name="Hyperlink 4 2" xfId="430"/>
    <cellStyle name="Hyperlink 4 3" xfId="833"/>
    <cellStyle name="Hyperlink 5" xfId="834"/>
    <cellStyle name="Hyperlink 5 2" xfId="835"/>
    <cellStyle name="Hyperlink 6" xfId="836"/>
    <cellStyle name="Hyperlink seguido" xfId="837"/>
    <cellStyle name="Incorreto 2" xfId="838"/>
    <cellStyle name="Incorreto 2 2" xfId="1953"/>
    <cellStyle name="Incorreto 3" xfId="1503"/>
    <cellStyle name="Incorreto 4" xfId="1558"/>
    <cellStyle name="Incorreto 5" xfId="1606"/>
    <cellStyle name="Incorreto 6" xfId="1648"/>
    <cellStyle name="Incorreto 7" xfId="1691"/>
    <cellStyle name="Incorreto 8" xfId="136"/>
    <cellStyle name="Indefinido" xfId="272"/>
    <cellStyle name="Input 2" xfId="137"/>
    <cellStyle name="Input 2 2" xfId="210"/>
    <cellStyle name="Input 2 2 2" xfId="1523"/>
    <cellStyle name="Input 2 3" xfId="190"/>
    <cellStyle name="Input 2 3 2" xfId="1517"/>
    <cellStyle name="Input 2 4" xfId="237"/>
    <cellStyle name="Input 2 5" xfId="423"/>
    <cellStyle name="Linked Cell 2" xfId="138"/>
    <cellStyle name="Migliaia (0)_CDC_CCC(2)" xfId="839"/>
    <cellStyle name="Migliaia_Backup de SIMUCDI 8.10.02" xfId="840"/>
    <cellStyle name="Moeda [0] 2" xfId="1547"/>
    <cellStyle name="Moeda [0] 3" xfId="1546"/>
    <cellStyle name="Moeda [0] 4" xfId="1621"/>
    <cellStyle name="Moeda [0] 5" xfId="1663"/>
    <cellStyle name="Moeda [0] 6" xfId="1706"/>
    <cellStyle name="Moeda [0] 7" xfId="841"/>
    <cellStyle name="Moeda 2" xfId="273"/>
    <cellStyle name="Moeda 2 2" xfId="842"/>
    <cellStyle name="Moneda [0]_INFUSGAAPSEP-02" xfId="843"/>
    <cellStyle name="Moneda_INFUSGAAPSEP-02" xfId="844"/>
    <cellStyle name="Neutra 2" xfId="845"/>
    <cellStyle name="Neutra 2 2" xfId="1742"/>
    <cellStyle name="Neutra 2 3" xfId="2109"/>
    <cellStyle name="Neutra 3" xfId="1536"/>
    <cellStyle name="Neutra 4" xfId="1552"/>
    <cellStyle name="Neutra 5" xfId="1616"/>
    <cellStyle name="Neutra 6" xfId="1658"/>
    <cellStyle name="Neutra 7" xfId="1701"/>
    <cellStyle name="Neutra 8" xfId="318"/>
    <cellStyle name="Neutral 2" xfId="139"/>
    <cellStyle name="Neutral 2 2" xfId="239"/>
    <cellStyle name="Normal" xfId="0" builtinId="0"/>
    <cellStyle name="Normal - Style1" xfId="846"/>
    <cellStyle name="Normal 10" xfId="36"/>
    <cellStyle name="Normal 10 10" xfId="847"/>
    <cellStyle name="Normal 10 2" xfId="201"/>
    <cellStyle name="Normal 10 2 2" xfId="354"/>
    <cellStyle name="Normal 10 2 2 2" xfId="848"/>
    <cellStyle name="Normal 10 2 3" xfId="849"/>
    <cellStyle name="Normal 10 2 3 2" xfId="850"/>
    <cellStyle name="Normal 10 2 4" xfId="851"/>
    <cellStyle name="Normal 10 2 4 2" xfId="852"/>
    <cellStyle name="Normal 10 2 5" xfId="853"/>
    <cellStyle name="Normal 10 2 5 2" xfId="854"/>
    <cellStyle name="Normal 10 2 6" xfId="855"/>
    <cellStyle name="Normal 10 2 6 2" xfId="856"/>
    <cellStyle name="Normal 10 2 7" xfId="857"/>
    <cellStyle name="Normal 10 3" xfId="858"/>
    <cellStyle name="Normal 10 3 2" xfId="859"/>
    <cellStyle name="Normal 10 4" xfId="860"/>
    <cellStyle name="Normal 10 4 2" xfId="861"/>
    <cellStyle name="Normal 10 5" xfId="862"/>
    <cellStyle name="Normal 10 5 2" xfId="863"/>
    <cellStyle name="Normal 10 6" xfId="864"/>
    <cellStyle name="Normal 10 6 2" xfId="865"/>
    <cellStyle name="Normal 10 7" xfId="866"/>
    <cellStyle name="Normal 10 7 2" xfId="867"/>
    <cellStyle name="Normal 10 8" xfId="868"/>
    <cellStyle name="Normal 10 8 2" xfId="869"/>
    <cellStyle name="Normal 10 9" xfId="870"/>
    <cellStyle name="Normal 11" xfId="27"/>
    <cellStyle name="Normal 11 2" xfId="202"/>
    <cellStyle name="Normal 11 2 2" xfId="873"/>
    <cellStyle name="Normal 11 2 3" xfId="872"/>
    <cellStyle name="Normal 11 3" xfId="444"/>
    <cellStyle name="Normal 11 4" xfId="871"/>
    <cellStyle name="Normal 12" xfId="53"/>
    <cellStyle name="Normal 12 2" xfId="204"/>
    <cellStyle name="Normal 12 2 2" xfId="874"/>
    <cellStyle name="Normal 12 3" xfId="427"/>
    <cellStyle name="Normal 13" xfId="59"/>
    <cellStyle name="Normal 13 10" xfId="875"/>
    <cellStyle name="Normal 13 2" xfId="207"/>
    <cellStyle name="Normal 13 2 2" xfId="877"/>
    <cellStyle name="Normal 13 2 3" xfId="876"/>
    <cellStyle name="Normal 13 3" xfId="429"/>
    <cellStyle name="Normal 13 3 2" xfId="879"/>
    <cellStyle name="Normal 13 3 3" xfId="878"/>
    <cellStyle name="Normal 13 4" xfId="880"/>
    <cellStyle name="Normal 13 4 2" xfId="881"/>
    <cellStyle name="Normal 13 5" xfId="882"/>
    <cellStyle name="Normal 13 5 2" xfId="883"/>
    <cellStyle name="Normal 13 6" xfId="884"/>
    <cellStyle name="Normal 13 6 2" xfId="885"/>
    <cellStyle name="Normal 13 7" xfId="886"/>
    <cellStyle name="Normal 13 7 2" xfId="887"/>
    <cellStyle name="Normal 13 8" xfId="888"/>
    <cellStyle name="Normal 13 8 2" xfId="889"/>
    <cellStyle name="Normal 13 9" xfId="890"/>
    <cellStyle name="Normal 14" xfId="208"/>
    <cellStyle name="Normal 14 2" xfId="892"/>
    <cellStyle name="Normal 14 2 2" xfId="893"/>
    <cellStyle name="Normal 14 3" xfId="894"/>
    <cellStyle name="Normal 14 3 2" xfId="895"/>
    <cellStyle name="Normal 14 4" xfId="896"/>
    <cellStyle name="Normal 14 4 2" xfId="897"/>
    <cellStyle name="Normal 14 5" xfId="898"/>
    <cellStyle name="Normal 14 6" xfId="891"/>
    <cellStyle name="Normal 15" xfId="140"/>
    <cellStyle name="Normal 15 2" xfId="899"/>
    <cellStyle name="Normal 16" xfId="141"/>
    <cellStyle name="Normal 17" xfId="242"/>
    <cellStyle name="Normal 17 2" xfId="415"/>
    <cellStyle name="Normal 18" xfId="316"/>
    <cellStyle name="Normal 18 2" xfId="417"/>
    <cellStyle name="Normal 19" xfId="900"/>
    <cellStyle name="Normal 2" xfId="37"/>
    <cellStyle name="Normal 2 10" xfId="901"/>
    <cellStyle name="Normal 2 10 2" xfId="902"/>
    <cellStyle name="Normal 2 10 3" xfId="903"/>
    <cellStyle name="Normal 2 11" xfId="904"/>
    <cellStyle name="Normal 2 11 2" xfId="905"/>
    <cellStyle name="Normal 2 12" xfId="906"/>
    <cellStyle name="Normal 2 12 2" xfId="907"/>
    <cellStyle name="Normal 2 13" xfId="908"/>
    <cellStyle name="Normal 2 13 2" xfId="909"/>
    <cellStyle name="Normal 2 14" xfId="910"/>
    <cellStyle name="Normal 2 14 2" xfId="911"/>
    <cellStyle name="Normal 2 15" xfId="912"/>
    <cellStyle name="Normal 2 15 2" xfId="913"/>
    <cellStyle name="Normal 2 16" xfId="914"/>
    <cellStyle name="Normal 2 16 2" xfId="915"/>
    <cellStyle name="Normal 2 17" xfId="916"/>
    <cellStyle name="Normal 2 18" xfId="917"/>
    <cellStyle name="Normal 2 19" xfId="1792"/>
    <cellStyle name="Normal 2 2" xfId="31"/>
    <cellStyle name="Normal 2 2 2" xfId="142"/>
    <cellStyle name="Normal 2 2 2 2" xfId="209"/>
    <cellStyle name="Normal 2 2 2 2 2" xfId="918"/>
    <cellStyle name="Normal 2 2 3" xfId="211"/>
    <cellStyle name="Normal 2 2 3 2" xfId="919"/>
    <cellStyle name="Normal 2 2 4" xfId="1793"/>
    <cellStyle name="Normal 2 3" xfId="143"/>
    <cellStyle name="Normal 2 3 2" xfId="144"/>
    <cellStyle name="Normal 2 3 2 2" xfId="212"/>
    <cellStyle name="Normal 2 3 2 2 2" xfId="921"/>
    <cellStyle name="Normal 2 3 2 2 2 2" xfId="922"/>
    <cellStyle name="Normal 2 3 2 2 3" xfId="923"/>
    <cellStyle name="Normal 2 3 2 2 3 2" xfId="924"/>
    <cellStyle name="Normal 2 3 2 2 4" xfId="925"/>
    <cellStyle name="Normal 2 3 2 2 4 2" xfId="926"/>
    <cellStyle name="Normal 2 3 2 2 5" xfId="927"/>
    <cellStyle name="Normal 2 3 2 2 5 2" xfId="928"/>
    <cellStyle name="Normal 2 3 2 2 6" xfId="929"/>
    <cellStyle name="Normal 2 3 2 2 7" xfId="920"/>
    <cellStyle name="Normal 2 3 2 3" xfId="930"/>
    <cellStyle name="Normal 2 3 2 3 2" xfId="931"/>
    <cellStyle name="Normal 2 3 2 3 2 2" xfId="932"/>
    <cellStyle name="Normal 2 3 2 3 3" xfId="933"/>
    <cellStyle name="Normal 2 3 2 3 3 2" xfId="934"/>
    <cellStyle name="Normal 2 3 2 3 4" xfId="935"/>
    <cellStyle name="Normal 2 3 2 3 4 2" xfId="936"/>
    <cellStyle name="Normal 2 3 2 3 5" xfId="937"/>
    <cellStyle name="Normal 2 3 2 3 5 2" xfId="938"/>
    <cellStyle name="Normal 2 3 2 3 6" xfId="939"/>
    <cellStyle name="Normal 2 3 2 4" xfId="940"/>
    <cellStyle name="Normal 2 3 2 4 2" xfId="941"/>
    <cellStyle name="Normal 2 3 2 5" xfId="942"/>
    <cellStyle name="Normal 2 3 2 5 2" xfId="943"/>
    <cellStyle name="Normal 2 3 2 6" xfId="944"/>
    <cellStyle name="Normal 2 3 2 6 2" xfId="945"/>
    <cellStyle name="Normal 2 3 2 7" xfId="946"/>
    <cellStyle name="Normal 2 3 2 7 2" xfId="947"/>
    <cellStyle name="Normal 2 3 2 8" xfId="948"/>
    <cellStyle name="Normal 2 3 3" xfId="145"/>
    <cellStyle name="Normal 2 3 3 2" xfId="401"/>
    <cellStyle name="Normal 2 3 3 2 2" xfId="950"/>
    <cellStyle name="Normal 2 3 3 2 3" xfId="949"/>
    <cellStyle name="Normal 2 3 3 3" xfId="951"/>
    <cellStyle name="Normal 2 3 3 3 2" xfId="952"/>
    <cellStyle name="Normal 2 3 3 4" xfId="953"/>
    <cellStyle name="Normal 2 3 3 4 2" xfId="954"/>
    <cellStyle name="Normal 2 3 3 5" xfId="955"/>
    <cellStyle name="Normal 2 3 3 5 2" xfId="956"/>
    <cellStyle name="Normal 2 3 3 6" xfId="957"/>
    <cellStyle name="Normal 2 3 4" xfId="213"/>
    <cellStyle name="Normal 2 3 4 2" xfId="402"/>
    <cellStyle name="Normal 2 3 4 2 2" xfId="960"/>
    <cellStyle name="Normal 2 3 4 2 3" xfId="959"/>
    <cellStyle name="Normal 2 3 4 3" xfId="961"/>
    <cellStyle name="Normal 2 3 4 3 2" xfId="962"/>
    <cellStyle name="Normal 2 3 4 4" xfId="963"/>
    <cellStyle name="Normal 2 3 4 4 2" xfId="964"/>
    <cellStyle name="Normal 2 3 4 5" xfId="965"/>
    <cellStyle name="Normal 2 3 4 5 2" xfId="966"/>
    <cellStyle name="Normal 2 3 4 6" xfId="967"/>
    <cellStyle name="Normal 2 3 4 7" xfId="958"/>
    <cellStyle name="Normal 2 3 5" xfId="400"/>
    <cellStyle name="Normal 2 3 5 2" xfId="968"/>
    <cellStyle name="Normal 2 3 6" xfId="969"/>
    <cellStyle name="Normal 2 3 7" xfId="1403"/>
    <cellStyle name="Normal 2 3 8" xfId="1404"/>
    <cellStyle name="Normal 2 3 9" xfId="1463"/>
    <cellStyle name="Normal 2 4" xfId="146"/>
    <cellStyle name="Normal 2 4 2" xfId="970"/>
    <cellStyle name="Normal 2 4 2 2" xfId="971"/>
    <cellStyle name="Normal 2 4 2 2 2" xfId="972"/>
    <cellStyle name="Normal 2 4 2 3" xfId="973"/>
    <cellStyle name="Normal 2 4 2 3 2" xfId="974"/>
    <cellStyle name="Normal 2 4 2 4" xfId="975"/>
    <cellStyle name="Normal 2 4 2 4 2" xfId="976"/>
    <cellStyle name="Normal 2 4 2 5" xfId="977"/>
    <cellStyle name="Normal 2 4 2 5 2" xfId="978"/>
    <cellStyle name="Normal 2 4 2 6" xfId="979"/>
    <cellStyle name="Normal 2 4 3" xfId="980"/>
    <cellStyle name="Normal 2 4 3 2" xfId="981"/>
    <cellStyle name="Normal 2 4 3 2 2" xfId="982"/>
    <cellStyle name="Normal 2 4 3 3" xfId="983"/>
    <cellStyle name="Normal 2 4 3 3 2" xfId="984"/>
    <cellStyle name="Normal 2 4 3 4" xfId="985"/>
    <cellStyle name="Normal 2 4 3 4 2" xfId="986"/>
    <cellStyle name="Normal 2 4 3 5" xfId="987"/>
    <cellStyle name="Normal 2 4 3 5 2" xfId="988"/>
    <cellStyle name="Normal 2 4 3 6" xfId="989"/>
    <cellStyle name="Normal 2 5" xfId="990"/>
    <cellStyle name="Normal 2 6" xfId="991"/>
    <cellStyle name="Normal 2 7" xfId="992"/>
    <cellStyle name="Normal 2 7 2" xfId="993"/>
    <cellStyle name="Normal 2 7 2 2" xfId="994"/>
    <cellStyle name="Normal 2 7 2 2 2" xfId="995"/>
    <cellStyle name="Normal 2 7 2 3" xfId="996"/>
    <cellStyle name="Normal 2 7 2 3 2" xfId="997"/>
    <cellStyle name="Normal 2 7 2 4" xfId="998"/>
    <cellStyle name="Normal 2 7 3" xfId="999"/>
    <cellStyle name="Normal 2 7 3 2" xfId="1000"/>
    <cellStyle name="Normal 2 7 4" xfId="1001"/>
    <cellStyle name="Normal 2 7 4 2" xfId="1002"/>
    <cellStyle name="Normal 2 7 5" xfId="1003"/>
    <cellStyle name="Normal 2 7 5 2" xfId="1004"/>
    <cellStyle name="Normal 2 7 6" xfId="1005"/>
    <cellStyle name="Normal 2 7 6 2" xfId="1006"/>
    <cellStyle name="Normal 2 7 7" xfId="1007"/>
    <cellStyle name="Normal 2 8" xfId="1008"/>
    <cellStyle name="Normal 2 8 2" xfId="1009"/>
    <cellStyle name="Normal 2 8 2 2" xfId="1010"/>
    <cellStyle name="Normal 2 8 2 2 2" xfId="1011"/>
    <cellStyle name="Normal 2 8 2 3" xfId="1012"/>
    <cellStyle name="Normal 2 8 2 3 2" xfId="1013"/>
    <cellStyle name="Normal 2 8 2 4" xfId="1014"/>
    <cellStyle name="Normal 2 8 2 4 2" xfId="1015"/>
    <cellStyle name="Normal 2 8 2 5" xfId="1016"/>
    <cellStyle name="Normal 2 8 2 5 2" xfId="1017"/>
    <cellStyle name="Normal 2 8 2 6" xfId="1018"/>
    <cellStyle name="Normal 2 8 2 6 2" xfId="1019"/>
    <cellStyle name="Normal 2 8 2 7" xfId="1020"/>
    <cellStyle name="Normal 2 8 3" xfId="1021"/>
    <cellStyle name="Normal 2 8 3 2" xfId="1022"/>
    <cellStyle name="Normal 2 8 4" xfId="1023"/>
    <cellStyle name="Normal 2 8 4 2" xfId="1024"/>
    <cellStyle name="Normal 2 8 5" xfId="1025"/>
    <cellStyle name="Normal 2 8 5 2" xfId="1026"/>
    <cellStyle name="Normal 2 8 6" xfId="1027"/>
    <cellStyle name="Normal 2 8 6 2" xfId="1028"/>
    <cellStyle name="Normal 2 8 7" xfId="1029"/>
    <cellStyle name="Normal 2 8 7 2" xfId="1030"/>
    <cellStyle name="Normal 2 8 8" xfId="1031"/>
    <cellStyle name="Normal 2 9" xfId="1032"/>
    <cellStyle name="Normal 2 9 2" xfId="1033"/>
    <cellStyle name="Normal 2 9 2 2" xfId="1034"/>
    <cellStyle name="Normal 2 9 3" xfId="1035"/>
    <cellStyle name="Normal 2 9 3 2" xfId="1036"/>
    <cellStyle name="Normal 2 9 4" xfId="1037"/>
    <cellStyle name="Normal 2 9 4 2" xfId="1038"/>
    <cellStyle name="Normal 2 9 5" xfId="1039"/>
    <cellStyle name="Normal 2 9 5 2" xfId="1040"/>
    <cellStyle name="Normal 2 9 6" xfId="1041"/>
    <cellStyle name="Normal 2 9 6 2" xfId="1042"/>
    <cellStyle name="Normal 2 9 7" xfId="1043"/>
    <cellStyle name="Normal 2 9 7 2" xfId="1044"/>
    <cellStyle name="Normal 2 9 8" xfId="1045"/>
    <cellStyle name="Normal 2_14.2 Por tipo de ativo " xfId="1046"/>
    <cellStyle name="Normal 20" xfId="1047"/>
    <cellStyle name="Normal 21" xfId="1048"/>
    <cellStyle name="Normal 22" xfId="1049"/>
    <cellStyle name="Normal 22 2" xfId="1050"/>
    <cellStyle name="Normal 23" xfId="1051"/>
    <cellStyle name="Normal 23 2" xfId="1052"/>
    <cellStyle name="Normal 24" xfId="1053"/>
    <cellStyle name="Normal 25" xfId="1054"/>
    <cellStyle name="Normal 26" xfId="54"/>
    <cellStyle name="Normal 26 2" xfId="1055"/>
    <cellStyle name="Normal 27" xfId="1056"/>
    <cellStyle name="Normal 28" xfId="1057"/>
    <cellStyle name="Normal 29" xfId="1058"/>
    <cellStyle name="Normal 3" xfId="33"/>
    <cellStyle name="Normal 3 2" xfId="17"/>
    <cellStyle name="Normal 3 2 2" xfId="1059"/>
    <cellStyle name="Normal 3 2 3" xfId="1060"/>
    <cellStyle name="Normal 3 3" xfId="147"/>
    <cellStyle name="Normal 3 3 2" xfId="148"/>
    <cellStyle name="Normal 3 3 2 2" xfId="404"/>
    <cellStyle name="Normal 3 3 2 3" xfId="1405"/>
    <cellStyle name="Normal 3 3 2 4" xfId="1406"/>
    <cellStyle name="Normal 3 3 2 5" xfId="1407"/>
    <cellStyle name="Normal 3 3 3" xfId="149"/>
    <cellStyle name="Normal 3 3 3 2" xfId="405"/>
    <cellStyle name="Normal 3 3 3 3" xfId="1408"/>
    <cellStyle name="Normal 3 3 3 4" xfId="1409"/>
    <cellStyle name="Normal 3 3 3 5" xfId="1410"/>
    <cellStyle name="Normal 3 3 4" xfId="403"/>
    <cellStyle name="Normal 3 3 5" xfId="334"/>
    <cellStyle name="Normal 3 3 5 2" xfId="1411"/>
    <cellStyle name="Normal 3 3 6" xfId="1412"/>
    <cellStyle name="Normal 3 3 7" xfId="1413"/>
    <cellStyle name="Normal 3 4" xfId="214"/>
    <cellStyle name="Normal 3 4 2" xfId="1061"/>
    <cellStyle name="Normal 3 5" xfId="183"/>
    <cellStyle name="Normal 3 5 2" xfId="1062"/>
    <cellStyle name="Normal 30" xfId="1063"/>
    <cellStyle name="Normal 31" xfId="1064"/>
    <cellStyle name="Normal 32" xfId="1065"/>
    <cellStyle name="Normal 33" xfId="1066"/>
    <cellStyle name="Normal 34" xfId="1067"/>
    <cellStyle name="Normal 35" xfId="1068"/>
    <cellStyle name="Normal 36" xfId="333"/>
    <cellStyle name="Normal 37" xfId="425"/>
    <cellStyle name="Normal 38" xfId="392"/>
    <cellStyle name="Normal 39" xfId="1453"/>
    <cellStyle name="Normal 4" xfId="3"/>
    <cellStyle name="Normal 4 10" xfId="1069"/>
    <cellStyle name="Normal 4 10 2" xfId="1070"/>
    <cellStyle name="Normal 4 10 2 2" xfId="1071"/>
    <cellStyle name="Normal 4 10 2 2 2" xfId="1072"/>
    <cellStyle name="Normal 4 10 2 2 2 2" xfId="1073"/>
    <cellStyle name="Normal 4 10 2 2 3" xfId="1074"/>
    <cellStyle name="Normal 4 10 2 2 3 2" xfId="1075"/>
    <cellStyle name="Normal 4 10 2 2 4" xfId="1076"/>
    <cellStyle name="Normal 4 10 2 2 4 2" xfId="1077"/>
    <cellStyle name="Normal 4 10 2 2 5" xfId="1078"/>
    <cellStyle name="Normal 4 10 2 2 5 2" xfId="1079"/>
    <cellStyle name="Normal 4 10 2 2 6" xfId="1080"/>
    <cellStyle name="Normal 4 10 2 3" xfId="1081"/>
    <cellStyle name="Normal 4 10 2 3 2" xfId="1082"/>
    <cellStyle name="Normal 4 10 2 3 2 2" xfId="1083"/>
    <cellStyle name="Normal 4 10 2 3 3" xfId="1084"/>
    <cellStyle name="Normal 4 10 2 3 3 2" xfId="1085"/>
    <cellStyle name="Normal 4 10 2 3 4" xfId="1086"/>
    <cellStyle name="Normal 4 10 2 3 4 2" xfId="1087"/>
    <cellStyle name="Normal 4 10 2 3 5" xfId="1088"/>
    <cellStyle name="Normal 4 10 2 3 5 2" xfId="1089"/>
    <cellStyle name="Normal 4 10 2 3 6" xfId="1090"/>
    <cellStyle name="Normal 4 10 2 4" xfId="1091"/>
    <cellStyle name="Normal 4 10 2 4 2" xfId="1092"/>
    <cellStyle name="Normal 4 10 2 5" xfId="1093"/>
    <cellStyle name="Normal 4 10 2 5 2" xfId="1094"/>
    <cellStyle name="Normal 4 10 2 6" xfId="1095"/>
    <cellStyle name="Normal 4 10 2 6 2" xfId="1096"/>
    <cellStyle name="Normal 4 10 2 7" xfId="1097"/>
    <cellStyle name="Normal 4 10 2 7 2" xfId="1098"/>
    <cellStyle name="Normal 4 10 2 8" xfId="1099"/>
    <cellStyle name="Normal 4 10 3" xfId="1100"/>
    <cellStyle name="Normal 4 10 3 2" xfId="1101"/>
    <cellStyle name="Normal 4 10 3 2 2" xfId="1102"/>
    <cellStyle name="Normal 4 10 3 3" xfId="1103"/>
    <cellStyle name="Normal 4 10 3 3 2" xfId="1104"/>
    <cellStyle name="Normal 4 10 3 4" xfId="1105"/>
    <cellStyle name="Normal 4 10 3 4 2" xfId="1106"/>
    <cellStyle name="Normal 4 10 3 5" xfId="1107"/>
    <cellStyle name="Normal 4 10 3 5 2" xfId="1108"/>
    <cellStyle name="Normal 4 10 3 6" xfId="1109"/>
    <cellStyle name="Normal 4 10 4" xfId="1110"/>
    <cellStyle name="Normal 4 10 4 2" xfId="1111"/>
    <cellStyle name="Normal 4 10 4 2 2" xfId="1112"/>
    <cellStyle name="Normal 4 10 4 3" xfId="1113"/>
    <cellStyle name="Normal 4 10 4 3 2" xfId="1114"/>
    <cellStyle name="Normal 4 10 4 4" xfId="1115"/>
    <cellStyle name="Normal 4 10 4 4 2" xfId="1116"/>
    <cellStyle name="Normal 4 10 4 5" xfId="1117"/>
    <cellStyle name="Normal 4 10 4 5 2" xfId="1118"/>
    <cellStyle name="Normal 4 10 4 6" xfId="1119"/>
    <cellStyle name="Normal 4 10 5" xfId="1120"/>
    <cellStyle name="Normal 4 10 5 2" xfId="1121"/>
    <cellStyle name="Normal 4 10 6" xfId="1122"/>
    <cellStyle name="Normal 4 10 6 2" xfId="1123"/>
    <cellStyle name="Normal 4 10 7" xfId="1124"/>
    <cellStyle name="Normal 4 10 7 2" xfId="1125"/>
    <cellStyle name="Normal 4 10 8" xfId="1126"/>
    <cellStyle name="Normal 4 10 8 2" xfId="1127"/>
    <cellStyle name="Normal 4 10 9" xfId="1128"/>
    <cellStyle name="Normal 4 2" xfId="150"/>
    <cellStyle name="Normal 4 2 2" xfId="1129"/>
    <cellStyle name="Normal 4 2 3" xfId="1130"/>
    <cellStyle name="Normal 4 3" xfId="216"/>
    <cellStyle name="Normal 4 3 2" xfId="1132"/>
    <cellStyle name="Normal 4 3 2 2" xfId="1133"/>
    <cellStyle name="Normal 4 3 3" xfId="1134"/>
    <cellStyle name="Normal 4 3 3 2" xfId="1135"/>
    <cellStyle name="Normal 4 3 4" xfId="1136"/>
    <cellStyle name="Normal 4 3 4 2" xfId="1137"/>
    <cellStyle name="Normal 4 3 5" xfId="1138"/>
    <cellStyle name="Normal 4 3 5 2" xfId="1139"/>
    <cellStyle name="Normal 4 3 6" xfId="1140"/>
    <cellStyle name="Normal 4 3 7" xfId="1131"/>
    <cellStyle name="Normal 4 3 8" xfId="1470"/>
    <cellStyle name="Normal 4 4" xfId="215"/>
    <cellStyle name="Normal 4 4 2" xfId="1142"/>
    <cellStyle name="Normal 4 4 2 2" xfId="1143"/>
    <cellStyle name="Normal 4 4 3" xfId="1144"/>
    <cellStyle name="Normal 4 4 3 2" xfId="1145"/>
    <cellStyle name="Normal 4 4 4" xfId="1146"/>
    <cellStyle name="Normal 4 4 4 2" xfId="1147"/>
    <cellStyle name="Normal 4 4 5" xfId="1148"/>
    <cellStyle name="Normal 4 4 5 2" xfId="1149"/>
    <cellStyle name="Normal 4 4 6" xfId="1150"/>
    <cellStyle name="Normal 4 4 7" xfId="1141"/>
    <cellStyle name="Normal 4 5" xfId="243"/>
    <cellStyle name="Normal 4 5 2" xfId="1383"/>
    <cellStyle name="Normal 4 5 3" xfId="1151"/>
    <cellStyle name="Normal 4 6" xfId="193"/>
    <cellStyle name="Normal 4 6 2" xfId="1152"/>
    <cellStyle name="Normal 4 7" xfId="1456"/>
    <cellStyle name="Normal 4 8" xfId="1957"/>
    <cellStyle name="Normal 40" xfId="1451"/>
    <cellStyle name="Normal 41" xfId="1442"/>
    <cellStyle name="Normal 42" xfId="1444"/>
    <cellStyle name="Normal 43" xfId="1452"/>
    <cellStyle name="Normal 44" xfId="1454"/>
    <cellStyle name="Normal 45" xfId="1443"/>
    <cellStyle name="Normal 46" xfId="1448"/>
    <cellStyle name="Normal 47" xfId="1445"/>
    <cellStyle name="Normal 48" xfId="337"/>
    <cellStyle name="Normal 49" xfId="1449"/>
    <cellStyle name="Normal 5" xfId="40"/>
    <cellStyle name="Normal 5 2" xfId="43"/>
    <cellStyle name="Normal 5 2 2" xfId="110"/>
    <cellStyle name="Normal 5 2 2 2" xfId="350"/>
    <cellStyle name="Normal 5 2 2 3" xfId="1154"/>
    <cellStyle name="Normal 5 2 3" xfId="1153"/>
    <cellStyle name="Normal 5 3" xfId="151"/>
    <cellStyle name="Normal 5 3 2" xfId="218"/>
    <cellStyle name="Normal 5 3 3" xfId="1155"/>
    <cellStyle name="Normal 5 4" xfId="217"/>
    <cellStyle name="Normal 5 4 2" xfId="1156"/>
    <cellStyle name="Normal 5 5" xfId="1457"/>
    <cellStyle name="Normal 50" xfId="335"/>
    <cellStyle name="Normal 51" xfId="1447"/>
    <cellStyle name="Normal 52" xfId="1446"/>
    <cellStyle name="Normal 53" xfId="1450"/>
    <cellStyle name="Normal 54" xfId="1455"/>
    <cellStyle name="Normal 55" xfId="1472"/>
    <cellStyle name="Normal 55 2" xfId="1579"/>
    <cellStyle name="Normal 56" xfId="1708"/>
    <cellStyle name="Normal 57" xfId="1748"/>
    <cellStyle name="Normal 58" xfId="1753"/>
    <cellStyle name="Normal 59" xfId="1754"/>
    <cellStyle name="Normal 6" xfId="42"/>
    <cellStyle name="Normal 6 2" xfId="44"/>
    <cellStyle name="Normal 6 2 2" xfId="220"/>
    <cellStyle name="Normal 6 2 2 2" xfId="349"/>
    <cellStyle name="Normal 6 2 3" xfId="1157"/>
    <cellStyle name="Normal 6 3" xfId="221"/>
    <cellStyle name="Normal 6 3 2" xfId="1471"/>
    <cellStyle name="Normal 6 4" xfId="219"/>
    <cellStyle name="Normal 60" xfId="1755"/>
    <cellStyle name="Normal 61" xfId="1756"/>
    <cellStyle name="Normal 62" xfId="1757"/>
    <cellStyle name="Normal 63" xfId="1743"/>
    <cellStyle name="Normal 64" xfId="1758"/>
    <cellStyle name="Normal 65" xfId="1759"/>
    <cellStyle name="Normal 66" xfId="1760"/>
    <cellStyle name="Normal 67" xfId="1761"/>
    <cellStyle name="Normal 68" xfId="1762"/>
    <cellStyle name="Normal 69" xfId="1763"/>
    <cellStyle name="Normal 7" xfId="46"/>
    <cellStyle name="Normal 7 10" xfId="1414"/>
    <cellStyle name="Normal 7 11" xfId="1460"/>
    <cellStyle name="Normal 7 2" xfId="152"/>
    <cellStyle name="Normal 7 2 2" xfId="222"/>
    <cellStyle name="Normal 7 3" xfId="153"/>
    <cellStyle name="Normal 7 3 2" xfId="223"/>
    <cellStyle name="Normal 7 4" xfId="61"/>
    <cellStyle name="Normal 7 4 2" xfId="224"/>
    <cellStyle name="Normal 7 5" xfId="184"/>
    <cellStyle name="Normal 7 5 2" xfId="407"/>
    <cellStyle name="Normal 7 5 3" xfId="1415"/>
    <cellStyle name="Normal 7 5 4" xfId="1416"/>
    <cellStyle name="Normal 7 5 5" xfId="1417"/>
    <cellStyle name="Normal 7 6" xfId="225"/>
    <cellStyle name="Normal 7 6 2" xfId="408"/>
    <cellStyle name="Normal 7 6 3" xfId="1418"/>
    <cellStyle name="Normal 7 6 4" xfId="1419"/>
    <cellStyle name="Normal 7 6 5" xfId="1420"/>
    <cellStyle name="Normal 7 7" xfId="406"/>
    <cellStyle name="Normal 7 8" xfId="1421"/>
    <cellStyle name="Normal 7 9" xfId="1422"/>
    <cellStyle name="Normal 70" xfId="1764"/>
    <cellStyle name="Normal 71" xfId="1765"/>
    <cellStyle name="Normal 72" xfId="1766"/>
    <cellStyle name="Normal 73" xfId="1767"/>
    <cellStyle name="Normal 74" xfId="1797"/>
    <cellStyle name="Normal 75" xfId="1798"/>
    <cellStyle name="Normal 76" xfId="1800"/>
    <cellStyle name="Normal 77" xfId="1801"/>
    <cellStyle name="Normal 78" xfId="2193"/>
    <cellStyle name="Normal 8" xfId="47"/>
    <cellStyle name="Normal 8 10" xfId="1423"/>
    <cellStyle name="Normal 8 11" xfId="1424"/>
    <cellStyle name="Normal 8 2" xfId="154"/>
    <cellStyle name="Normal 8 2 2" xfId="226"/>
    <cellStyle name="Normal 8 2 3" xfId="339"/>
    <cellStyle name="Normal 8 3" xfId="155"/>
    <cellStyle name="Normal 8 3 2" xfId="227"/>
    <cellStyle name="Normal 8 4" xfId="228"/>
    <cellStyle name="Normal 8 5" xfId="229"/>
    <cellStyle name="Normal 8 5 2" xfId="410"/>
    <cellStyle name="Normal 8 5 3" xfId="1425"/>
    <cellStyle name="Normal 8 5 4" xfId="1426"/>
    <cellStyle name="Normal 8 5 5" xfId="1427"/>
    <cellStyle name="Normal 8 6" xfId="182"/>
    <cellStyle name="Normal 8 6 2" xfId="411"/>
    <cellStyle name="Normal 8 6 3" xfId="1428"/>
    <cellStyle name="Normal 8 6 4" xfId="1429"/>
    <cellStyle name="Normal 8 6 5" xfId="1430"/>
    <cellStyle name="Normal 8 7" xfId="245"/>
    <cellStyle name="Normal 8 7 2" xfId="1431"/>
    <cellStyle name="Normal 8 8" xfId="409"/>
    <cellStyle name="Normal 8 9" xfId="1385"/>
    <cellStyle name="Normal 9" xfId="45"/>
    <cellStyle name="Normal 9 2" xfId="233"/>
    <cellStyle name="Normal 9 2 2" xfId="348"/>
    <cellStyle name="Normal 9 2 3" xfId="1158"/>
    <cellStyle name="Normal 9 3" xfId="1159"/>
    <cellStyle name="Normal 9 4" xfId="1160"/>
    <cellStyle name="Normal_APR$U$07" xfId="10"/>
    <cellStyle name="Normal_ATIVO" xfId="4"/>
    <cellStyle name="Normal_ATIVO 2" xfId="5"/>
    <cellStyle name="Normal_ATIVO 3" xfId="7"/>
    <cellStyle name="Normal_ATIVO 5" xfId="12"/>
    <cellStyle name="Normal_ATIVO 6" xfId="16"/>
    <cellStyle name="Normal_DOAR" xfId="20"/>
    <cellStyle name="Normal_FLUXO CAIXA_ITR012007" xfId="19"/>
    <cellStyle name="Normal_fluxosPWC" xfId="18"/>
    <cellStyle name="Normal_MUTAS_MUTAS (2)" xfId="15"/>
    <cellStyle name="Normal_PASSIVO" xfId="6"/>
    <cellStyle name="Normal_RESULTADO" xfId="8"/>
    <cellStyle name="Normal_RR$US$6I" xfId="9"/>
    <cellStyle name="Normale_Backup de SIMUCDI 8.10.02" xfId="1161"/>
    <cellStyle name="Nota 10" xfId="1665"/>
    <cellStyle name="Nota 10 2" xfId="2049"/>
    <cellStyle name="Nota 11" xfId="1692"/>
    <cellStyle name="Nota 11 2" xfId="2062"/>
    <cellStyle name="Nota 11 3" xfId="1893"/>
    <cellStyle name="Nota 12" xfId="1906"/>
    <cellStyle name="Nota 12 2" xfId="2075"/>
    <cellStyle name="Nota 13" xfId="1920"/>
    <cellStyle name="Nota 13 2" xfId="2089"/>
    <cellStyle name="Nota 14" xfId="2110"/>
    <cellStyle name="Nota 15" xfId="2143"/>
    <cellStyle name="Nota 16" xfId="2156"/>
    <cellStyle name="Nota 17" xfId="2169"/>
    <cellStyle name="Nota 18" xfId="156"/>
    <cellStyle name="Nota 2" xfId="230"/>
    <cellStyle name="Nota 2 2" xfId="1162"/>
    <cellStyle name="Nota 2 3" xfId="1524"/>
    <cellStyle name="Nota 2 4" xfId="2189"/>
    <cellStyle name="Nota 3" xfId="189"/>
    <cellStyle name="Nota 3 2" xfId="1163"/>
    <cellStyle name="Nota 3 2 2" xfId="1958"/>
    <cellStyle name="Nota 3 3" xfId="1516"/>
    <cellStyle name="Nota 3 4" xfId="1802"/>
    <cellStyle name="Nota 4" xfId="1164"/>
    <cellStyle name="Nota 4 2" xfId="1971"/>
    <cellStyle name="Nota 4 3" xfId="1803"/>
    <cellStyle name="Nota 5" xfId="338"/>
    <cellStyle name="Nota 5 2" xfId="1984"/>
    <cellStyle name="Nota 5 3" xfId="1816"/>
    <cellStyle name="Nota 6" xfId="1504"/>
    <cellStyle name="Nota 6 2" xfId="1997"/>
    <cellStyle name="Nota 6 3" xfId="1829"/>
    <cellStyle name="Nota 7" xfId="1532"/>
    <cellStyle name="Nota 7 2" xfId="2010"/>
    <cellStyle name="Nota 7 3" xfId="1842"/>
    <cellStyle name="Nota 8" xfId="1607"/>
    <cellStyle name="Nota 8 2" xfId="2023"/>
    <cellStyle name="Nota 8 3" xfId="1855"/>
    <cellStyle name="Nota 9" xfId="1649"/>
    <cellStyle name="Nota 9 2" xfId="2036"/>
    <cellStyle name="Nota 9 3" xfId="1868"/>
    <cellStyle name="Note 2" xfId="157"/>
    <cellStyle name="Note 2 2" xfId="231"/>
    <cellStyle name="Note 2 2 2" xfId="1166"/>
    <cellStyle name="Note 2 2 3" xfId="1165"/>
    <cellStyle name="Note 2 2 4" xfId="1525"/>
    <cellStyle name="Note 2 3" xfId="188"/>
    <cellStyle name="Note 2 3 2" xfId="1168"/>
    <cellStyle name="Note 2 3 3" xfId="1167"/>
    <cellStyle name="Note 2 3 4" xfId="1515"/>
    <cellStyle name="Note 2 4" xfId="428"/>
    <cellStyle name="Note 2 4 2" xfId="1169"/>
    <cellStyle name="Note 2 5" xfId="1170"/>
    <cellStyle name="Note 2 5 2" xfId="1171"/>
    <cellStyle name="Note 2 6" xfId="1172"/>
    <cellStyle name="Note 2 7" xfId="1173"/>
    <cellStyle name="Note 2 8" xfId="416"/>
    <cellStyle name="Note 3" xfId="1461"/>
    <cellStyle name="Output" xfId="1744"/>
    <cellStyle name="Output 2" xfId="158"/>
    <cellStyle name="Output 2 2" xfId="232"/>
    <cellStyle name="Output 2 2 2" xfId="1526"/>
    <cellStyle name="Output 2 3" xfId="187"/>
    <cellStyle name="Output 2 3 2" xfId="1514"/>
    <cellStyle name="Output 2 4" xfId="336"/>
    <cellStyle name="Output 3" xfId="1794"/>
    <cellStyle name="OUTPUT AMOUNTS" xfId="1174"/>
    <cellStyle name="OUTPUT COLUMN HEADINGS" xfId="1175"/>
    <cellStyle name="OUTPUT LINE ITEMS" xfId="1176"/>
    <cellStyle name="OUTPUT REPORT HEADING" xfId="1177"/>
    <cellStyle name="OUTPUT REPORT TITLE" xfId="1178"/>
    <cellStyle name="Percent 2" xfId="41"/>
    <cellStyle name="Percent 2 2" xfId="159"/>
    <cellStyle name="Percent 2 2 2" xfId="351"/>
    <cellStyle name="Percent 2 2 2 2" xfId="1179"/>
    <cellStyle name="Percent 2 2 2 2 2" xfId="1180"/>
    <cellStyle name="Percent 2 2 2 3" xfId="1181"/>
    <cellStyle name="Percent 2 2 2 3 2" xfId="1182"/>
    <cellStyle name="Percent 2 2 2 4" xfId="1183"/>
    <cellStyle name="Percent 2 2 2 4 2" xfId="1184"/>
    <cellStyle name="Percent 2 2 2 5" xfId="1185"/>
    <cellStyle name="Percent 2 2 2 5 2" xfId="1186"/>
    <cellStyle name="Percent 2 2 2 6" xfId="1187"/>
    <cellStyle name="Percent 2 2 3" xfId="1188"/>
    <cellStyle name="Percent 2 2 3 2" xfId="1189"/>
    <cellStyle name="Percent 2 2 3 2 2" xfId="1190"/>
    <cellStyle name="Percent 2 2 3 3" xfId="1191"/>
    <cellStyle name="Percent 2 2 3 3 2" xfId="1192"/>
    <cellStyle name="Percent 2 2 3 4" xfId="1193"/>
    <cellStyle name="Percent 2 2 3 4 2" xfId="1194"/>
    <cellStyle name="Percent 2 2 3 5" xfId="1195"/>
    <cellStyle name="Percent 2 2 3 5 2" xfId="1196"/>
    <cellStyle name="Percent 2 2 3 6" xfId="1197"/>
    <cellStyle name="Percent 2 2 4" xfId="1198"/>
    <cellStyle name="Percent 2 2 4 2" xfId="1199"/>
    <cellStyle name="Percent 2 2 5" xfId="1200"/>
    <cellStyle name="Percent 2 2 5 2" xfId="1201"/>
    <cellStyle name="Percent 2 2 6" xfId="1202"/>
    <cellStyle name="Percent 2 2 6 2" xfId="1203"/>
    <cellStyle name="Percent 2 2 7" xfId="1204"/>
    <cellStyle name="Percent 2 2 7 2" xfId="1205"/>
    <cellStyle name="Percent 2 2 8" xfId="1206"/>
    <cellStyle name="Percent 2 2 9" xfId="1207"/>
    <cellStyle name="Percent 2 3" xfId="57"/>
    <cellStyle name="Percent 2 3 2" xfId="1209"/>
    <cellStyle name="Percent 2 3 2 2" xfId="1210"/>
    <cellStyle name="Percent 2 3 3" xfId="1211"/>
    <cellStyle name="Percent 2 3 3 2" xfId="1212"/>
    <cellStyle name="Percent 2 3 4" xfId="1213"/>
    <cellStyle name="Percent 2 3 4 2" xfId="1214"/>
    <cellStyle name="Percent 2 3 5" xfId="1215"/>
    <cellStyle name="Percent 2 3 5 2" xfId="1216"/>
    <cellStyle name="Percent 2 3 6" xfId="1217"/>
    <cellStyle name="Percent 2 3 7" xfId="1208"/>
    <cellStyle name="Percent 2 3 8" xfId="1466"/>
    <cellStyle name="Percent 2 4" xfId="234"/>
    <cellStyle name="Percent 2 4 2" xfId="1219"/>
    <cellStyle name="Percent 2 4 2 2" xfId="1220"/>
    <cellStyle name="Percent 2 4 3" xfId="1221"/>
    <cellStyle name="Percent 2 4 3 2" xfId="1222"/>
    <cellStyle name="Percent 2 4 4" xfId="1223"/>
    <cellStyle name="Percent 2 4 4 2" xfId="1224"/>
    <cellStyle name="Percent 2 4 5" xfId="1225"/>
    <cellStyle name="Percent 2 4 5 2" xfId="1226"/>
    <cellStyle name="Percent 2 4 6" xfId="1227"/>
    <cellStyle name="Percent 2 4 7" xfId="1218"/>
    <cellStyle name="Percent 2 5" xfId="1228"/>
    <cellStyle name="Percent 3" xfId="34"/>
    <cellStyle name="Percent 3 2" xfId="160"/>
    <cellStyle name="Percent 3 3" xfId="1229"/>
    <cellStyle name="Percent 4" xfId="161"/>
    <cellStyle name="Percent 4 2" xfId="162"/>
    <cellStyle name="Percent 4 2 2" xfId="413"/>
    <cellStyle name="Percent 4 2 3" xfId="1432"/>
    <cellStyle name="Percent 4 2 4" xfId="1433"/>
    <cellStyle name="Percent 4 2 5" xfId="1434"/>
    <cellStyle name="Percent 4 3" xfId="163"/>
    <cellStyle name="Percent 4 3 2" xfId="414"/>
    <cellStyle name="Percent 4 3 3" xfId="1435"/>
    <cellStyle name="Percent 4 3 4" xfId="1436"/>
    <cellStyle name="Percent 4 3 5" xfId="1437"/>
    <cellStyle name="Percent 4 4" xfId="412"/>
    <cellStyle name="Percent 4 4 2" xfId="1230"/>
    <cellStyle name="Percent 4 5" xfId="1231"/>
    <cellStyle name="Percent 4 5 2" xfId="1232"/>
    <cellStyle name="Percent 4 6" xfId="1233"/>
    <cellStyle name="Percent 4 6 2" xfId="1234"/>
    <cellStyle name="Percent 4 7" xfId="1235"/>
    <cellStyle name="Percent 4 8" xfId="1236"/>
    <cellStyle name="Percent 5" xfId="164"/>
    <cellStyle name="Percent 5 2" xfId="1237"/>
    <cellStyle name="Percent 5 2 2" xfId="1238"/>
    <cellStyle name="Percent 5 3" xfId="1239"/>
    <cellStyle name="Percent 5 3 2" xfId="1240"/>
    <cellStyle name="Percent 5 4" xfId="1241"/>
    <cellStyle name="Percent 5 4 2" xfId="1242"/>
    <cellStyle name="Percent 5 5" xfId="1243"/>
    <cellStyle name="Percent 5 6" xfId="1244"/>
    <cellStyle name="Percent 6" xfId="1245"/>
    <cellStyle name="Percent 7" xfId="1246"/>
    <cellStyle name="Percent 7 2" xfId="1247"/>
    <cellStyle name="Percent 8" xfId="1248"/>
    <cellStyle name="Percentual" xfId="1249"/>
    <cellStyle name="Ponto" xfId="1250"/>
    <cellStyle name="Porcentagem" xfId="2" builtinId="5"/>
    <cellStyle name="Porcentagem 2" xfId="274"/>
    <cellStyle name="Porcentagem 2 2" xfId="1745"/>
    <cellStyle name="Porcentagem 2 3" xfId="2188"/>
    <cellStyle name="Porcentagem 3" xfId="1438"/>
    <cellStyle name="Porcentagem 4" xfId="1475"/>
    <cellStyle name="Premissas" xfId="1251"/>
    <cellStyle name="Projeções" xfId="1252"/>
    <cellStyle name="REALIZADO ATUALIZADO" xfId="48"/>
    <cellStyle name="Saída 10" xfId="165"/>
    <cellStyle name="Saída 2" xfId="235"/>
    <cellStyle name="Saída 2 2" xfId="1253"/>
    <cellStyle name="Saída 2 3" xfId="1527"/>
    <cellStyle name="Saída 2 4" xfId="2111"/>
    <cellStyle name="Saída 3" xfId="186"/>
    <cellStyle name="Saída 3 2" xfId="1513"/>
    <cellStyle name="Saída 4" xfId="419"/>
    <cellStyle name="Saída 5" xfId="1505"/>
    <cellStyle name="Saída 6" xfId="1557"/>
    <cellStyle name="Saída 7" xfId="1608"/>
    <cellStyle name="Saída 8" xfId="1650"/>
    <cellStyle name="Saída 9" xfId="1693"/>
    <cellStyle name="SAPBEXaggData" xfId="275"/>
    <cellStyle name="SAPBEXaggData 2" xfId="362"/>
    <cellStyle name="SAPBEXaggData 2 2" xfId="1255"/>
    <cellStyle name="SAPBEXaggData 2 3" xfId="1254"/>
    <cellStyle name="SAPBEXaggData_14.4 - Depreciação" xfId="1256"/>
    <cellStyle name="SAPBEXaggDataEmph" xfId="276"/>
    <cellStyle name="SAPBEXaggDataEmph 2" xfId="363"/>
    <cellStyle name="SAPBEXaggDataEmph 2 2" xfId="1257"/>
    <cellStyle name="SAPBEXaggDataEmph 3" xfId="1258"/>
    <cellStyle name="SAPBEXaggDataEmph 4" xfId="2112"/>
    <cellStyle name="SAPBEXaggItem" xfId="277"/>
    <cellStyle name="SAPBEXaggItem 2" xfId="364"/>
    <cellStyle name="SAPBEXaggItem 2 2" xfId="1260"/>
    <cellStyle name="SAPBEXaggItem 2 3" xfId="1259"/>
    <cellStyle name="SAPBEXaggItem 3" xfId="1261"/>
    <cellStyle name="SAPBEXaggItemX" xfId="278"/>
    <cellStyle name="SAPBEXaggItemX 2" xfId="365"/>
    <cellStyle name="SAPBEXaggItemX 2 2" xfId="1262"/>
    <cellStyle name="SAPBEXaggItemX 3" xfId="1263"/>
    <cellStyle name="SAPBEXaggItemX 4" xfId="2113"/>
    <cellStyle name="SAPBEXchaText" xfId="279"/>
    <cellStyle name="SAPBEXchaText 2" xfId="1264"/>
    <cellStyle name="SAPBEXchaText 2 2" xfId="1265"/>
    <cellStyle name="SAPBEXchaText 3" xfId="1266"/>
    <cellStyle name="SAPBEXchaText_14.4 - Depreciação" xfId="1267"/>
    <cellStyle name="SAPBEXexcBad7" xfId="280"/>
    <cellStyle name="SAPBEXexcBad7 2" xfId="366"/>
    <cellStyle name="SAPBEXexcBad7 2 2" xfId="1268"/>
    <cellStyle name="SAPBEXexcBad7 3" xfId="2114"/>
    <cellStyle name="SAPBEXexcBad8" xfId="281"/>
    <cellStyle name="SAPBEXexcBad8 2" xfId="367"/>
    <cellStyle name="SAPBEXexcBad8 2 2" xfId="1269"/>
    <cellStyle name="SAPBEXexcBad8 3" xfId="2115"/>
    <cellStyle name="SAPBEXexcBad9" xfId="282"/>
    <cellStyle name="SAPBEXexcBad9 2" xfId="368"/>
    <cellStyle name="SAPBEXexcBad9 2 2" xfId="1270"/>
    <cellStyle name="SAPBEXexcBad9 3" xfId="2116"/>
    <cellStyle name="SAPBEXexcCritical4" xfId="283"/>
    <cellStyle name="SAPBEXexcCritical4 2" xfId="369"/>
    <cellStyle name="SAPBEXexcCritical4 2 2" xfId="1271"/>
    <cellStyle name="SAPBEXexcCritical4 3" xfId="2117"/>
    <cellStyle name="SAPBEXexcCritical5" xfId="284"/>
    <cellStyle name="SAPBEXexcCritical5 2" xfId="370"/>
    <cellStyle name="SAPBEXexcCritical5 2 2" xfId="1272"/>
    <cellStyle name="SAPBEXexcCritical5 3" xfId="2118"/>
    <cellStyle name="SAPBEXexcCritical6" xfId="285"/>
    <cellStyle name="SAPBEXexcCritical6 2" xfId="371"/>
    <cellStyle name="SAPBEXexcCritical6 2 2" xfId="1273"/>
    <cellStyle name="SAPBEXexcCritical6 3" xfId="2119"/>
    <cellStyle name="SAPBEXexcGood1" xfId="286"/>
    <cellStyle name="SAPBEXexcGood1 2" xfId="372"/>
    <cellStyle name="SAPBEXexcGood1 2 2" xfId="1274"/>
    <cellStyle name="SAPBEXexcGood1 3" xfId="2120"/>
    <cellStyle name="SAPBEXexcGood2" xfId="287"/>
    <cellStyle name="SAPBEXexcGood2 2" xfId="373"/>
    <cellStyle name="SAPBEXexcGood2 2 2" xfId="1275"/>
    <cellStyle name="SAPBEXexcGood2 3" xfId="2121"/>
    <cellStyle name="SAPBEXexcGood3" xfId="288"/>
    <cellStyle name="SAPBEXexcGood3 2" xfId="374"/>
    <cellStyle name="SAPBEXexcGood3 2 2" xfId="1276"/>
    <cellStyle name="SAPBEXexcGood3 3" xfId="2122"/>
    <cellStyle name="SAPBEXfilterDrill" xfId="289"/>
    <cellStyle name="SAPBEXfilterDrill 2" xfId="1277"/>
    <cellStyle name="SAPBEXfilterDrill 3" xfId="2123"/>
    <cellStyle name="SAPBEXfilterItem" xfId="290"/>
    <cellStyle name="SAPBEXfilterItem 2" xfId="1278"/>
    <cellStyle name="SAPBEXfilterItem 3" xfId="2124"/>
    <cellStyle name="SAPBEXfilterText" xfId="291"/>
    <cellStyle name="SAPBEXfilterText 2" xfId="1279"/>
    <cellStyle name="SAPBEXfilterText 3" xfId="2125"/>
    <cellStyle name="SAPBEXformats" xfId="292"/>
    <cellStyle name="SAPBEXformats 2" xfId="375"/>
    <cellStyle name="SAPBEXformats 2 2" xfId="1281"/>
    <cellStyle name="SAPBEXformats 2 3" xfId="1280"/>
    <cellStyle name="SAPBEXformats_14.4 - Depreciação" xfId="1282"/>
    <cellStyle name="SAPBEXheaderItem" xfId="293"/>
    <cellStyle name="SAPBEXheaderItem 2" xfId="1283"/>
    <cellStyle name="SAPBEXheaderItem 3" xfId="2126"/>
    <cellStyle name="SAPBEXheaderText" xfId="294"/>
    <cellStyle name="SAPBEXheaderText 2" xfId="1284"/>
    <cellStyle name="SAPBEXheaderText 3" xfId="1285"/>
    <cellStyle name="SAPBEXheaderText 4" xfId="2127"/>
    <cellStyle name="SAPBEXHLevel0" xfId="295"/>
    <cellStyle name="SAPBEXHLevel0 2" xfId="376"/>
    <cellStyle name="SAPBEXHLevel0 2 2" xfId="1287"/>
    <cellStyle name="SAPBEXHLevel0 2 3" xfId="1286"/>
    <cellStyle name="SAPBEXHLevel0 3" xfId="1288"/>
    <cellStyle name="SAPBEXHLevel0X" xfId="296"/>
    <cellStyle name="SAPBEXHLevel0X 2" xfId="377"/>
    <cellStyle name="SAPBEXHLevel0X 2 2" xfId="1289"/>
    <cellStyle name="SAPBEXHLevel0X 3" xfId="1290"/>
    <cellStyle name="SAPBEXHLevel0X 4" xfId="2128"/>
    <cellStyle name="SAPBEXHLevel1" xfId="297"/>
    <cellStyle name="SAPBEXHLevel1 2" xfId="378"/>
    <cellStyle name="SAPBEXHLevel1 2 2" xfId="1291"/>
    <cellStyle name="SAPBEXHLevel1 3" xfId="1292"/>
    <cellStyle name="SAPBEXHLevel1 4" xfId="1933"/>
    <cellStyle name="SAPBEXHLevel1X" xfId="298"/>
    <cellStyle name="SAPBEXHLevel1X 2" xfId="379"/>
    <cellStyle name="SAPBEXHLevel1X 2 2" xfId="1293"/>
    <cellStyle name="SAPBEXHLevel1X 3" xfId="1294"/>
    <cellStyle name="SAPBEXHLevel1X 4" xfId="2129"/>
    <cellStyle name="SAPBEXHLevel2" xfId="299"/>
    <cellStyle name="SAPBEXHLevel2 2" xfId="380"/>
    <cellStyle name="SAPBEXHLevel2 2 2" xfId="1295"/>
    <cellStyle name="SAPBEXHLevel2 3" xfId="1296"/>
    <cellStyle name="SAPBEXHLevel2 4" xfId="1935"/>
    <cellStyle name="SAPBEXHLevel2X" xfId="300"/>
    <cellStyle name="SAPBEXHLevel2X 2" xfId="381"/>
    <cellStyle name="SAPBEXHLevel2X 2 2" xfId="1297"/>
    <cellStyle name="SAPBEXHLevel2X 3" xfId="1298"/>
    <cellStyle name="SAPBEXHLevel2X 4" xfId="2130"/>
    <cellStyle name="SAPBEXHLevel3" xfId="301"/>
    <cellStyle name="SAPBEXHLevel3 2" xfId="382"/>
    <cellStyle name="SAPBEXHLevel3 2 2" xfId="1299"/>
    <cellStyle name="SAPBEXHLevel3 3" xfId="1300"/>
    <cellStyle name="SAPBEXHLevel3 4" xfId="1934"/>
    <cellStyle name="SAPBEXHLevel3X" xfId="302"/>
    <cellStyle name="SAPBEXHLevel3X 2" xfId="383"/>
    <cellStyle name="SAPBEXHLevel3X 2 2" xfId="1301"/>
    <cellStyle name="SAPBEXHLevel3X 3" xfId="1302"/>
    <cellStyle name="SAPBEXHLevel3X 4" xfId="2131"/>
    <cellStyle name="SAPBEXinputData" xfId="303"/>
    <cellStyle name="SAPBEXinputData 2" xfId="1303"/>
    <cellStyle name="SAPBEXItemHeader" xfId="1304"/>
    <cellStyle name="SAPBEXresData" xfId="304"/>
    <cellStyle name="SAPBEXresData 2" xfId="384"/>
    <cellStyle name="SAPBEXresData 2 2" xfId="1305"/>
    <cellStyle name="SAPBEXresData 3" xfId="1306"/>
    <cellStyle name="SAPBEXresData 4" xfId="2132"/>
    <cellStyle name="SAPBEXresDataEmph" xfId="305"/>
    <cellStyle name="SAPBEXresDataEmph 2" xfId="385"/>
    <cellStyle name="SAPBEXresDataEmph 2 2" xfId="1307"/>
    <cellStyle name="SAPBEXresDataEmph 3" xfId="1308"/>
    <cellStyle name="SAPBEXresDataEmph 4" xfId="2133"/>
    <cellStyle name="SAPBEXresItem" xfId="306"/>
    <cellStyle name="SAPBEXresItem 2" xfId="386"/>
    <cellStyle name="SAPBEXresItem 2 2" xfId="1309"/>
    <cellStyle name="SAPBEXresItem 3" xfId="1310"/>
    <cellStyle name="SAPBEXresItem 4" xfId="2134"/>
    <cellStyle name="SAPBEXresItemX" xfId="307"/>
    <cellStyle name="SAPBEXresItemX 2" xfId="387"/>
    <cellStyle name="SAPBEXresItemX 2 2" xfId="1311"/>
    <cellStyle name="SAPBEXresItemX 3" xfId="1312"/>
    <cellStyle name="SAPBEXresItemX 4" xfId="2135"/>
    <cellStyle name="SAPBEXstdData" xfId="166"/>
    <cellStyle name="SAPBEXstdData 2" xfId="236"/>
    <cellStyle name="SAPBEXstdData 2 2" xfId="1314"/>
    <cellStyle name="SAPBEXstdData 2 3" xfId="1313"/>
    <cellStyle name="SAPBEXstdData 2 4" xfId="1528"/>
    <cellStyle name="SAPBEXstdData 3" xfId="185"/>
    <cellStyle name="SAPBEXstdData 3 2" xfId="1512"/>
    <cellStyle name="SAPBEXstdData 4" xfId="241"/>
    <cellStyle name="SAPBEXstdData 4 2" xfId="1529"/>
    <cellStyle name="SAPBEXstdData 5" xfId="340"/>
    <cellStyle name="SAPBEXstdData_14.4 - Depreciação" xfId="1315"/>
    <cellStyle name="SAPBEXstdDataEmph" xfId="308"/>
    <cellStyle name="SAPBEXstdDataEmph 2" xfId="388"/>
    <cellStyle name="SAPBEXstdDataEmph 2 2" xfId="1316"/>
    <cellStyle name="SAPBEXstdDataEmph 3" xfId="2136"/>
    <cellStyle name="SAPBEXstdItem" xfId="309"/>
    <cellStyle name="SAPBEXstdItem 12" xfId="1317"/>
    <cellStyle name="SAPBEXstdItem 2" xfId="389"/>
    <cellStyle name="SAPBEXstdItem 2 2" xfId="1319"/>
    <cellStyle name="SAPBEXstdItem 2 3" xfId="1320"/>
    <cellStyle name="SAPBEXstdItem 2 4" xfId="1318"/>
    <cellStyle name="SAPBEXstdItem_14.4 - Depreciação" xfId="1321"/>
    <cellStyle name="SAPBEXstdItemX" xfId="310"/>
    <cellStyle name="SAPBEXstdItemX 2" xfId="390"/>
    <cellStyle name="SAPBEXstdItemX 2 2" xfId="1322"/>
    <cellStyle name="SAPBEXstdItemX 3" xfId="1323"/>
    <cellStyle name="SAPBEXstdItemX 4" xfId="2137"/>
    <cellStyle name="SAPBEXstdItemX_15.2 - Intangível por tipo ativ" xfId="1324"/>
    <cellStyle name="SAPBEXtitle" xfId="311"/>
    <cellStyle name="SAPBEXtitle 2" xfId="1325"/>
    <cellStyle name="SAPBEXtitle 3" xfId="2138"/>
    <cellStyle name="SAPBEXunassignedItem" xfId="1326"/>
    <cellStyle name="SAPBEXundefined" xfId="312"/>
    <cellStyle name="SAPBEXundefined 2" xfId="391"/>
    <cellStyle name="SAPBEXundefined 2 2" xfId="1327"/>
    <cellStyle name="SAPBEXundefined 3" xfId="2139"/>
    <cellStyle name="SAPError" xfId="1328"/>
    <cellStyle name="SAPKey" xfId="1329"/>
    <cellStyle name="SAPLocked" xfId="1330"/>
    <cellStyle name="SAPOutput" xfId="1331"/>
    <cellStyle name="SAPSpace" xfId="1332"/>
    <cellStyle name="SAPText" xfId="1333"/>
    <cellStyle name="SAPUnLocked" xfId="1334"/>
    <cellStyle name="Sep. milhar [0]" xfId="1335"/>
    <cellStyle name="Separador de milhares [0] 2" xfId="1337"/>
    <cellStyle name="Separador de milhares [0] 3" xfId="1569"/>
    <cellStyle name="Separador de milhares [0] 4" xfId="1545"/>
    <cellStyle name="Separador de milhares [0] 5" xfId="1622"/>
    <cellStyle name="Separador de milhares [0] 6" xfId="1664"/>
    <cellStyle name="Separador de milhares [0] 7" xfId="1707"/>
    <cellStyle name="Separador de milhares [0] 8" xfId="1336"/>
    <cellStyle name="Separador de milhares 2" xfId="14"/>
    <cellStyle name="Separador de milhares 2 2" xfId="13"/>
    <cellStyle name="Separador de milhares 2 2 2" xfId="23"/>
    <cellStyle name="Separador de milhares 2 2 2 2" xfId="1339"/>
    <cellStyle name="Separador de milhares 2 2 2 3" xfId="1340"/>
    <cellStyle name="Separador de milhares 2 2 2 4" xfId="1338"/>
    <cellStyle name="Separador de milhares 2 2 3" xfId="1341"/>
    <cellStyle name="Separador de milhares 2 2 4" xfId="1342"/>
    <cellStyle name="Separador de milhares 2 2 5" xfId="1746"/>
    <cellStyle name="Separador de milhares 2 2 6" xfId="347"/>
    <cellStyle name="Separador de milhares 2 3" xfId="24"/>
    <cellStyle name="Separador de milhares 2 3 2" xfId="1344"/>
    <cellStyle name="Separador de milhares 2 3 2 2" xfId="1345"/>
    <cellStyle name="Separador de milhares 2 3 2 3" xfId="1346"/>
    <cellStyle name="Separador de milhares 2 3 3" xfId="1347"/>
    <cellStyle name="Separador de milhares 2 3 4" xfId="1348"/>
    <cellStyle name="Separador de milhares 2 3 5" xfId="1343"/>
    <cellStyle name="Separador de milhares 2 4" xfId="1349"/>
    <cellStyle name="Separador de milhares 2 4 2" xfId="1350"/>
    <cellStyle name="Separador de milhares 2 4 2 2" xfId="1351"/>
    <cellStyle name="Separador de milhares 2 4 2 3" xfId="1352"/>
    <cellStyle name="Separador de milhares 2 4 3" xfId="1353"/>
    <cellStyle name="Separador de milhares 2 4 4" xfId="1354"/>
    <cellStyle name="Separador de milhares 2 5" xfId="1355"/>
    <cellStyle name="Separador de milhares 2 6" xfId="1356"/>
    <cellStyle name="Separador de milhares 2 7" xfId="1357"/>
    <cellStyle name="Separador de milhares 2 8" xfId="49"/>
    <cellStyle name="Separador de milhares 3" xfId="11"/>
    <cellStyle name="Separador de milhares 3 2" xfId="22"/>
    <cellStyle name="Separador de milhares 3 2 2" xfId="1360"/>
    <cellStyle name="Separador de milhares 3 2 3" xfId="1361"/>
    <cellStyle name="Separador de milhares 3 2 4" xfId="1359"/>
    <cellStyle name="Separador de milhares 3 3" xfId="1362"/>
    <cellStyle name="Separador de milhares 3 4" xfId="1363"/>
    <cellStyle name="Separador de milhares 3 5" xfId="1358"/>
    <cellStyle name="Separador de milhares 4" xfId="1364"/>
    <cellStyle name="Separador de milhares 4 2" xfId="1365"/>
    <cellStyle name="Separador de milhares 4 3" xfId="1366"/>
    <cellStyle name="Separador de milhares 5" xfId="167"/>
    <cellStyle name="Separador de milhares 5 2" xfId="1367"/>
    <cellStyle name="Separador de milhares 5 3" xfId="1368"/>
    <cellStyle name="Separador de milhares 7" xfId="1369"/>
    <cellStyle name="Separador de milhares 7 2" xfId="1370"/>
    <cellStyle name="Separador de milhares 7 3" xfId="1371"/>
    <cellStyle name="Sheet Title" xfId="313"/>
    <cellStyle name="Style 1" xfId="314"/>
    <cellStyle name="Texto de Aviso 2" xfId="1372"/>
    <cellStyle name="Texto de Aviso 2 2" xfId="2141"/>
    <cellStyle name="Texto de Aviso 3" xfId="1540"/>
    <cellStyle name="Texto de Aviso 4" xfId="1548"/>
    <cellStyle name="Texto de Aviso 5" xfId="1620"/>
    <cellStyle name="Texto de Aviso 6" xfId="1662"/>
    <cellStyle name="Texto de Aviso 7" xfId="1705"/>
    <cellStyle name="Texto de Aviso 8" xfId="322"/>
    <cellStyle name="Texto Explicativo 2" xfId="1373"/>
    <cellStyle name="Texto Explicativo 3" xfId="1506"/>
    <cellStyle name="Texto Explicativo 4" xfId="1542"/>
    <cellStyle name="Texto Explicativo 5" xfId="1609"/>
    <cellStyle name="Texto Explicativo 6" xfId="1651"/>
    <cellStyle name="Texto Explicativo 7" xfId="1694"/>
    <cellStyle name="Texto Explicativo 8" xfId="168"/>
    <cellStyle name="Title" xfId="1747"/>
    <cellStyle name="Title 2" xfId="169"/>
    <cellStyle name="Title 3" xfId="1795"/>
    <cellStyle name="Título 1 2" xfId="1374"/>
    <cellStyle name="Título 1 2 2" xfId="1949"/>
    <cellStyle name="Título 1 3" xfId="1508"/>
    <cellStyle name="Título 1 4" xfId="1555"/>
    <cellStyle name="Título 1 5" xfId="1611"/>
    <cellStyle name="Título 1 6" xfId="1653"/>
    <cellStyle name="Título 1 7" xfId="1696"/>
    <cellStyle name="Título 1 8" xfId="171"/>
    <cellStyle name="Título 10" xfId="1695"/>
    <cellStyle name="Título 11" xfId="170"/>
    <cellStyle name="Título 2 2" xfId="1375"/>
    <cellStyle name="Título 2 2 2" xfId="2104"/>
    <cellStyle name="Título 2 3" xfId="1509"/>
    <cellStyle name="Título 2 4" xfId="1531"/>
    <cellStyle name="Título 2 5" xfId="1612"/>
    <cellStyle name="Título 2 6" xfId="1654"/>
    <cellStyle name="Título 2 7" xfId="1697"/>
    <cellStyle name="Título 2 8" xfId="172"/>
    <cellStyle name="Título 3 2" xfId="1376"/>
    <cellStyle name="Título 3 2 2" xfId="2105"/>
    <cellStyle name="Título 3 3" xfId="1510"/>
    <cellStyle name="Título 3 4" xfId="1554"/>
    <cellStyle name="Título 3 5" xfId="1613"/>
    <cellStyle name="Título 3 6" xfId="1655"/>
    <cellStyle name="Título 3 7" xfId="1698"/>
    <cellStyle name="Título 3 8" xfId="173"/>
    <cellStyle name="Título 4 2" xfId="1377"/>
    <cellStyle name="Título 4 2 2" xfId="2106"/>
    <cellStyle name="Título 4 3" xfId="1511"/>
    <cellStyle name="Título 4 4" xfId="1530"/>
    <cellStyle name="Título 4 5" xfId="1614"/>
    <cellStyle name="Título 4 6" xfId="1656"/>
    <cellStyle name="Título 4 7" xfId="1699"/>
    <cellStyle name="Título 4 8" xfId="174"/>
    <cellStyle name="Título 5" xfId="1378"/>
    <cellStyle name="Título 6" xfId="1507"/>
    <cellStyle name="Título 7" xfId="1556"/>
    <cellStyle name="Título 8" xfId="1610"/>
    <cellStyle name="Título 9" xfId="1652"/>
    <cellStyle name="Titulo1" xfId="1379"/>
    <cellStyle name="Titulo2" xfId="1380"/>
    <cellStyle name="Total" xfId="25" builtinId="25" customBuiltin="1"/>
    <cellStyle name="Total 2" xfId="175"/>
    <cellStyle name="Total 2 2" xfId="2140"/>
    <cellStyle name="Total 3" xfId="1749"/>
    <cellStyle name="Valuta (0)_Cartel1" xfId="1381"/>
    <cellStyle name="Vírgula" xfId="1" builtinId="3"/>
    <cellStyle name="Vírgula 10" xfId="2190"/>
    <cellStyle name="Vírgula 2" xfId="21"/>
    <cellStyle name="Vírgula 2 10" xfId="50"/>
    <cellStyle name="Vírgula 2 2" xfId="315"/>
    <cellStyle name="Vírgula 2 2 2" xfId="346"/>
    <cellStyle name="Vírgula 2 2 3" xfId="1751"/>
    <cellStyle name="Vírgula 2 2 4" xfId="2086"/>
    <cellStyle name="Vírgula 2 3" xfId="1382"/>
    <cellStyle name="Vírgula 2 4" xfId="1462"/>
    <cellStyle name="Vírgula 2 5" xfId="1474"/>
    <cellStyle name="Vírgula 2 6" xfId="1750"/>
    <cellStyle name="Vírgula 2 7" xfId="1799"/>
    <cellStyle name="Vírgula 2 8" xfId="1917"/>
    <cellStyle name="Vírgula 2 9" xfId="2191"/>
    <cellStyle name="Vírgula 3" xfId="1439"/>
    <cellStyle name="Vírgula 3 2" xfId="1752"/>
    <cellStyle name="Vírgula 3 3" xfId="2142"/>
    <cellStyle name="Vírgula 4" xfId="1473"/>
    <cellStyle name="Vírgula 4 2" xfId="1580"/>
    <cellStyle name="Vírgula 4 3" xfId="2192"/>
    <cellStyle name="Vírgula 5" xfId="1796"/>
    <cellStyle name="Vírgula 6" xfId="2194"/>
    <cellStyle name="Vírgula 7" xfId="26"/>
    <cellStyle name="Warning Text 2" xfId="176"/>
  </cellStyles>
  <dxfs count="128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fil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protection locked="1" hidden="0"/>
    </dxf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1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3435350</xdr:colOff>
      <xdr:row>0</xdr:row>
      <xdr:rowOff>76200</xdr:rowOff>
    </xdr:from>
    <xdr:to>
      <xdr:col>0</xdr:col>
      <xdr:colOff>4384675</xdr:colOff>
      <xdr:row>4</xdr:row>
      <xdr:rowOff>149225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350" y="762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3308350</xdr:colOff>
      <xdr:row>0</xdr:row>
      <xdr:rowOff>25400</xdr:rowOff>
    </xdr:from>
    <xdr:to>
      <xdr:col>0</xdr:col>
      <xdr:colOff>4254500</xdr:colOff>
      <xdr:row>4</xdr:row>
      <xdr:rowOff>95250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54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3346450</xdr:colOff>
      <xdr:row>0</xdr:row>
      <xdr:rowOff>50800</xdr:rowOff>
    </xdr:from>
    <xdr:to>
      <xdr:col>0</xdr:col>
      <xdr:colOff>4298950</xdr:colOff>
      <xdr:row>4</xdr:row>
      <xdr:rowOff>120650</xdr:rowOff>
    </xdr:to>
    <xdr:pic>
      <xdr:nvPicPr>
        <xdr:cNvPr id="5" name="Imagem 4" descr="Ele_Nuclear_marca_p_corsg_CMYK copy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6450" y="508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5853638</xdr:colOff>
      <xdr:row>4</xdr:row>
      <xdr:rowOff>0</xdr:rowOff>
    </xdr:from>
    <xdr:to>
      <xdr:col>0</xdr:col>
      <xdr:colOff>6984999</xdr:colOff>
      <xdr:row>4</xdr:row>
      <xdr:rowOff>21167</xdr:rowOff>
    </xdr:to>
    <xdr:pic>
      <xdr:nvPicPr>
        <xdr:cNvPr id="2" name="Picture 3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6188" y="514350"/>
          <a:ext cx="1061" cy="21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2978150</xdr:colOff>
      <xdr:row>0</xdr:row>
      <xdr:rowOff>63500</xdr:rowOff>
    </xdr:from>
    <xdr:to>
      <xdr:col>0</xdr:col>
      <xdr:colOff>3930650</xdr:colOff>
      <xdr:row>4</xdr:row>
      <xdr:rowOff>133350</xdr:rowOff>
    </xdr:to>
    <xdr:pic>
      <xdr:nvPicPr>
        <xdr:cNvPr id="4" name="Imagem 3" descr="Ele_Nuclear_marca_p_corsg_CMYK copy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150" y="635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0</xdr:row>
      <xdr:rowOff>12700</xdr:rowOff>
    </xdr:from>
    <xdr:to>
      <xdr:col>3</xdr:col>
      <xdr:colOff>88900</xdr:colOff>
      <xdr:row>4</xdr:row>
      <xdr:rowOff>82550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7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3136900</xdr:colOff>
      <xdr:row>0</xdr:row>
      <xdr:rowOff>63500</xdr:rowOff>
    </xdr:from>
    <xdr:to>
      <xdr:col>0</xdr:col>
      <xdr:colOff>4083050</xdr:colOff>
      <xdr:row>4</xdr:row>
      <xdr:rowOff>133350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00" y="635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2978150</xdr:colOff>
      <xdr:row>0</xdr:row>
      <xdr:rowOff>69850</xdr:rowOff>
    </xdr:from>
    <xdr:to>
      <xdr:col>0</xdr:col>
      <xdr:colOff>3930650</xdr:colOff>
      <xdr:row>4</xdr:row>
      <xdr:rowOff>139700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150" y="6985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amatuzo\Configura&#231;&#245;es%20locais\Temporary%20Internet%20Files\OLK40\DF's12-02-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.LIQ\MUTA&#199;OES\MUT12-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WINDOWS\TEMP\DF's06-03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ol11vs1/WINDOWS/TEMP/DF's06-03-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ocuments%20and%20Settings\amatuzo\Configura&#231;&#245;es%20locais\Temporary%20Internet%20Files\OLK40\DF's12-02-OF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dfcxjva\Configura&#231;&#245;es%20locais\Temporary%20Internet%20Files\OLK553\DF's12-02-OF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dfcxjva\Configura&#231;&#245;es%20locais\Temporary%20Internet%20Files\OLK553\DF's12-02-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nadiadc\Configura&#231;&#245;es%20locais\Temporary%20Internet%20Files\OLK93\DF's12-02-OFICI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WINDOWS\TEMP\DF's06-03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Tabela15" displayName="Tabela15" ref="A13:G42" headerRowCount="0" totalsRowShown="0" headerRowDxfId="126" headerRowCellStyle="Normal_ATIVO">
  <tableColumns count="7">
    <tableColumn id="1" name="Coluna1" headerRowDxfId="125" totalsRowDxfId="124" headerRowCellStyle="Normal_ATIVO" dataCellStyle="Normal_ATIVO"/>
    <tableColumn id="2" name="Coluna2" headerRowDxfId="123" dataDxfId="122" totalsRowDxfId="121" headerRowCellStyle="Normal_ATIVO" dataCellStyle="Normal_ATIVO"/>
    <tableColumn id="3" name="Coluna3" headerRowDxfId="120" totalsRowDxfId="119" headerRowCellStyle="Normal_ATIVO" dataCellStyle="Normal_ATIVO"/>
    <tableColumn id="4" name="Coluna4" headerRowDxfId="118" dataDxfId="117" totalsRowDxfId="116" headerRowCellStyle="Normal_ATIVO" dataCellStyle="Normal_ATIVO"/>
    <tableColumn id="5" name="Coluna5" headerRowDxfId="115" dataDxfId="114" totalsRowDxfId="113" headerRowCellStyle="Normal_ATIVO" dataCellStyle="Normal_ATIVO"/>
    <tableColumn id="6" name="Coluna6" headerRowDxfId="112" dataDxfId="111" totalsRowDxfId="110" headerRowCellStyle="Normal_ATIVO" dataCellStyle="Normal_ATIVO"/>
    <tableColumn id="7" name="Coluna7" headerRowDxfId="109" totalsRowDxfId="108" headerRowCellStyle="Normal_ATIVO" dataCellStyle="Normal_ATIVO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0" name="Tabela311" displayName="Tabela311" ref="A13:I58" headerRowCount="0" totalsRowShown="0" headerRowDxfId="107" dataDxfId="106" headerRowCellStyle="Normal_PASSIVO">
  <tableColumns count="9">
    <tableColumn id="1" name="Coluna1" headerRowDxfId="105" dataDxfId="104" headerRowCellStyle="Normal_PASSIVO"/>
    <tableColumn id="2" name="Coluna2" headerRowDxfId="103" dataDxfId="102" headerRowCellStyle="Normal_PASSIVO" dataCellStyle="Normal_PASSIVO"/>
    <tableColumn id="3" name="Coluna3" headerRowDxfId="101" dataDxfId="100" headerRowCellStyle="Normal_PASSIVO" dataCellStyle="Normal_PASSIVO"/>
    <tableColumn id="4" name="Coluna4" headerRowDxfId="99" dataDxfId="98" headerRowCellStyle="Normal_PASSIVO" dataCellStyle="Normal_PASSIVO"/>
    <tableColumn id="5" name="Coluna5" headerRowDxfId="97" dataDxfId="96"/>
    <tableColumn id="6" name="Coluna6" headerRowDxfId="95" dataDxfId="94" headerRowCellStyle="Normal_PASSIVO"/>
    <tableColumn id="7" name="Coluna7" headerRowDxfId="93" dataDxfId="92" headerRowCellStyle="Normal_PASSIVO"/>
    <tableColumn id="8" name="Coluna8" headerRowDxfId="91" dataDxfId="90" headerRowCellStyle="Normal_PASSIVO"/>
    <tableColumn id="9" name="Coluna9" headerRowDxfId="89" dataDxfId="88" headerRowCellStyle="Normal_PASSIVO"/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11" name="Tabela412" displayName="Tabela412" ref="A13:G85" headerRowCount="0" totalsRowShown="0" headerRowDxfId="87" dataDxfId="86">
  <tableColumns count="7">
    <tableColumn id="1" name="Coluna1" headerRowDxfId="85" dataDxfId="84"/>
    <tableColumn id="2" name="Coluna2" headerRowDxfId="83" dataDxfId="82" headerRowCellStyle="Normal 4" dataCellStyle="Normal 4"/>
    <tableColumn id="3" name="Coluna3" headerRowDxfId="81" dataDxfId="80" headerRowCellStyle="Normal_RR$US$6I" dataCellStyle="Normal_RR$US$6I"/>
    <tableColumn id="6" name="Coluna6" headerRowDxfId="79" dataDxfId="78" headerRowCellStyle="Normal_RR$US$6I"/>
    <tableColumn id="7" name="Coluna7" headerRowDxfId="77" dataDxfId="76" headerRowCellStyle="Normal 4" dataCellStyle="Normal_RR$US$6I"/>
    <tableColumn id="10" name="Coluna10" headerRowDxfId="75" dataDxfId="74" headerRowCellStyle="Normal_RR$US$6I" dataCellStyle="Normal_RR$US$6I"/>
    <tableColumn id="11" name="Coluna11" headerRowDxfId="73" dataDxfId="72" dataCellStyle="Normal_RR$US$6I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id="13" name="Tabela214" displayName="Tabela214" ref="A13:I22" headerRowCount="0" totalsRowShown="0" headerRowDxfId="71">
  <tableColumns count="9">
    <tableColumn id="1" name="Coluna1" headerRowDxfId="70"/>
    <tableColumn id="2" name="Coluna2" headerRowDxfId="69" dataDxfId="68"/>
    <tableColumn id="3" name="Coluna3" headerRowDxfId="67"/>
    <tableColumn id="4" name="Coluna4" headerRowDxfId="66" dataDxfId="65"/>
    <tableColumn id="5" name="Coluna5" headerRowDxfId="64" dataDxfId="63"/>
    <tableColumn id="6" name="Coluna6" headerRowDxfId="62" dataDxfId="61"/>
    <tableColumn id="7" name="Coluna7" headerRowDxfId="60" dataDxfId="59"/>
    <tableColumn id="8" name="Coluna8" headerRowDxfId="58" dataDxfId="57"/>
    <tableColumn id="9" name="Coluna9" headerRowDxfId="56" dataDxfId="55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id="19" name="Tabela2320" displayName="Tabela2320" ref="A17:K19" headerRowCount="0" totalsRowShown="0" dataDxfId="54" dataCellStyle="Separador de milhares 2 2">
  <tableColumns count="11">
    <tableColumn id="1" name="Coluna1" headerRowDxfId="53" dataDxfId="52" headerRowCellStyle="Separador de milhares 2 2" dataCellStyle="Separador de milhares 2 2"/>
    <tableColumn id="2" name="Coluna2" headerRowDxfId="51" dataDxfId="50" headerRowCellStyle="Separador de milhares 2 2" dataCellStyle="Separador de milhares 2 2"/>
    <tableColumn id="3" name="Coluna3" headerRowDxfId="49" dataDxfId="48" headerRowCellStyle="Separador de milhares 2 2" dataCellStyle="Separador de milhares 2 2"/>
    <tableColumn id="4" name="Coluna4" headerRowDxfId="47" dataDxfId="46" headerRowCellStyle="Separador de milhares 2" dataCellStyle="Separador de milhares 2 2"/>
    <tableColumn id="23" name="Coluna23" headerRowDxfId="45" dataDxfId="44" headerRowCellStyle="Separador de milhares 2 2" dataCellStyle="Separador de milhares 2 2"/>
    <tableColumn id="24" name="Coluna24" headerRowDxfId="43" dataDxfId="42" headerRowCellStyle="Separador de milhares 2" dataCellStyle="Separador de milhares 2 2"/>
    <tableColumn id="25" name="Coluna25" headerRowDxfId="41" dataDxfId="40" headerRowCellStyle="Separador de milhares 2 2" dataCellStyle="Separador de milhares 2 2"/>
    <tableColumn id="26" name="Coluna26" headerRowDxfId="39" dataDxfId="38" headerRowCellStyle="Separador de milhares 2" dataCellStyle="Separador de milhares 2 2"/>
    <tableColumn id="27" name="Coluna27" headerRowDxfId="37" dataDxfId="36" headerRowCellStyle="Separador de milhares 2 2" dataCellStyle="Separador de milhares 2 2"/>
    <tableColumn id="28" name="Coluna28" headerRowDxfId="35" dataDxfId="34" headerRowCellStyle="Separador de milhares 2" dataCellStyle="Separador de milhares 2 2"/>
    <tableColumn id="29" name="Coluna29" headerRowDxfId="33" dataDxfId="32" headerRowCellStyle="Separador de milhares 2" dataCellStyle="Separador de milhares 2 2"/>
  </tableColumns>
  <tableStyleInfo name="Estilo de Tabela 1" showFirstColumn="0" showLastColumn="0" showRowStripes="1" showColumnStripes="0"/>
</table>
</file>

<file path=xl/tables/table6.xml><?xml version="1.0" encoding="utf-8"?>
<table xmlns="http://schemas.openxmlformats.org/spreadsheetml/2006/main" id="23" name="Tabela71824" displayName="Tabela71824" ref="A13:I97" headerRowCount="0" totalsRowShown="0" headerRowDxfId="31" dataDxfId="30">
  <tableColumns count="9">
    <tableColumn id="1" name="Coluna1" headerRowDxfId="29" dataDxfId="28" headerRowCellStyle="Normal_fluxosPWC" dataCellStyle="Normal_fluxosPWC"/>
    <tableColumn id="2" name="Coluna2" headerRowDxfId="27" dataDxfId="26" headerRowCellStyle="Normal_fluxosPWC"/>
    <tableColumn id="3" name="Coluna3" headerRowDxfId="25" dataDxfId="24" headerRowCellStyle="Normal_PASSIVO"/>
    <tableColumn id="4" name="Coluna4" headerRowDxfId="23" dataDxfId="22" headerRowCellStyle="Normal_fluxosPWC"/>
    <tableColumn id="5" name="Coluna5" headerRowDxfId="21" dataDxfId="20" headerRowCellStyle="Normal_PASSIVO"/>
    <tableColumn id="6" name="Coluna6" headerRowDxfId="19" dataDxfId="18"/>
    <tableColumn id="7" name="Coluna7" headerRowDxfId="17" dataDxfId="16"/>
    <tableColumn id="8" name="Coluna8" headerRowDxfId="15" dataDxfId="14"/>
    <tableColumn id="9" name="Coluna9" headerRowDxfId="13" dataDxfId="12"/>
  </tableColumns>
  <tableStyleInfo name="Estilo de Tabela 1" showFirstColumn="0" showLastColumn="0" showRowStripes="1" showColumnStripes="0"/>
</table>
</file>

<file path=xl/tables/table7.xml><?xml version="1.0" encoding="utf-8"?>
<table xmlns="http://schemas.openxmlformats.org/spreadsheetml/2006/main" id="22" name="Tabela82223" displayName="Tabela82223" ref="A13:E64" headerRowCount="0" totalsRowShown="0" headerRowDxfId="11" dataDxfId="10">
  <tableColumns count="5">
    <tableColumn id="1" name="Coluna1" headerRowDxfId="9" dataDxfId="8" headerRowCellStyle="Normal_ATIVO 6"/>
    <tableColumn id="2" name="Coluna2" headerRowDxfId="7" dataDxfId="6" headerRowCellStyle="Normal_ATIVO 6"/>
    <tableColumn id="3" name="Coluna3" headerRowDxfId="5" dataDxfId="4"/>
    <tableColumn id="4" name="Coluna4" headerRowDxfId="3" dataDxfId="2"/>
    <tableColumn id="5" name="Coluna5" headerRowDxfId="1" dataDxfId="0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K47"/>
  <sheetViews>
    <sheetView showGridLines="0" view="pageBreakPreview" zoomScaleNormal="100" zoomScaleSheetLayoutView="100" workbookViewId="0">
      <selection activeCell="H10" sqref="H10"/>
    </sheetView>
  </sheetViews>
  <sheetFormatPr defaultColWidth="9.42578125" defaultRowHeight="12.75"/>
  <cols>
    <col min="1" max="1" width="63.85546875" style="3" customWidth="1"/>
    <col min="2" max="2" width="2.7109375" style="220" customWidth="1"/>
    <col min="3" max="3" width="6.85546875" style="2" bestFit="1" customWidth="1"/>
    <col min="4" max="4" width="2.7109375" style="220" customWidth="1"/>
    <col min="5" max="5" width="24.42578125" style="399" customWidth="1"/>
    <col min="6" max="6" width="2.7109375" style="220" customWidth="1"/>
    <col min="7" max="7" width="20.5703125" style="3" customWidth="1"/>
    <col min="8" max="8" width="11.42578125" style="3" customWidth="1"/>
    <col min="9" max="9" width="17.85546875" style="3" bestFit="1" customWidth="1"/>
    <col min="10" max="10" width="15.28515625" style="3" bestFit="1" customWidth="1"/>
    <col min="11" max="11" width="14.28515625" style="3" bestFit="1" customWidth="1"/>
    <col min="12" max="16384" width="9.42578125" style="3"/>
  </cols>
  <sheetData>
    <row r="1" spans="1:9" ht="14.1" customHeight="1"/>
    <row r="2" spans="1:9" ht="14.1" customHeight="1">
      <c r="A2" s="1"/>
      <c r="B2" s="75"/>
    </row>
    <row r="3" spans="1:9" ht="14.1" customHeight="1">
      <c r="E3" s="383"/>
    </row>
    <row r="4" spans="1:9" ht="14.1" customHeight="1"/>
    <row r="5" spans="1:9" ht="14.1" customHeight="1">
      <c r="A5" s="4"/>
      <c r="B5" s="221"/>
      <c r="C5" s="4"/>
      <c r="D5" s="221"/>
      <c r="E5" s="400"/>
      <c r="F5" s="221"/>
      <c r="G5" s="4"/>
    </row>
    <row r="6" spans="1:9" ht="14.1" customHeight="1">
      <c r="A6" s="417" t="s">
        <v>198</v>
      </c>
      <c r="B6" s="417"/>
      <c r="C6" s="417"/>
      <c r="D6" s="417"/>
      <c r="E6" s="417"/>
      <c r="F6" s="417"/>
      <c r="G6" s="417"/>
    </row>
    <row r="7" spans="1:9" ht="14.1" customHeight="1">
      <c r="A7" s="418" t="s">
        <v>218</v>
      </c>
      <c r="B7" s="418"/>
      <c r="C7" s="418"/>
      <c r="D7" s="418"/>
      <c r="E7" s="418"/>
      <c r="F7" s="418"/>
      <c r="G7" s="418"/>
    </row>
    <row r="8" spans="1:9" ht="14.1" customHeight="1">
      <c r="A8" s="419" t="s">
        <v>184</v>
      </c>
      <c r="B8" s="419"/>
      <c r="C8" s="419"/>
      <c r="D8" s="419"/>
      <c r="E8" s="419"/>
      <c r="F8" s="419"/>
      <c r="G8" s="419"/>
    </row>
    <row r="9" spans="1:9" ht="14.1" customHeight="1">
      <c r="A9" s="5"/>
      <c r="B9" s="227"/>
    </row>
    <row r="10" spans="1:9" ht="14.1" customHeight="1">
      <c r="A10" s="2"/>
      <c r="B10" s="223"/>
      <c r="D10" s="223"/>
      <c r="E10" s="401"/>
      <c r="F10" s="223"/>
      <c r="G10" s="2"/>
    </row>
    <row r="11" spans="1:9">
      <c r="A11" s="7" t="s">
        <v>0</v>
      </c>
      <c r="B11" s="228"/>
      <c r="C11" s="8" t="s">
        <v>1</v>
      </c>
      <c r="D11" s="222"/>
      <c r="E11" s="402" t="s">
        <v>185</v>
      </c>
      <c r="F11" s="232"/>
      <c r="G11" s="9" t="s">
        <v>17</v>
      </c>
    </row>
    <row r="12" spans="1:9" ht="13.7" customHeight="1">
      <c r="A12" s="6"/>
      <c r="B12" s="229"/>
      <c r="D12" s="222"/>
      <c r="E12" s="288"/>
      <c r="F12" s="232"/>
      <c r="G12" s="10"/>
    </row>
    <row r="13" spans="1:9">
      <c r="A13" s="7" t="s">
        <v>2</v>
      </c>
      <c r="B13" s="287"/>
      <c r="C13" s="8"/>
      <c r="D13" s="8"/>
      <c r="E13" s="288"/>
      <c r="F13" s="8"/>
      <c r="G13" s="8"/>
    </row>
    <row r="14" spans="1:9">
      <c r="A14" s="13" t="s">
        <v>3</v>
      </c>
      <c r="B14" s="230"/>
      <c r="C14" s="10">
        <v>5</v>
      </c>
      <c r="D14" s="225"/>
      <c r="E14" s="403">
        <v>7841</v>
      </c>
      <c r="F14" s="233"/>
      <c r="G14" s="16">
        <v>10514</v>
      </c>
    </row>
    <row r="15" spans="1:9">
      <c r="A15" s="287" t="s">
        <v>4</v>
      </c>
      <c r="B15" s="287"/>
      <c r="C15" s="288">
        <v>6</v>
      </c>
      <c r="D15" s="288"/>
      <c r="E15" s="14">
        <v>384778</v>
      </c>
      <c r="F15" s="14"/>
      <c r="G15" s="14">
        <v>711714</v>
      </c>
      <c r="I15" s="19"/>
    </row>
    <row r="16" spans="1:9">
      <c r="A16" s="13" t="s">
        <v>5</v>
      </c>
      <c r="B16" s="230"/>
      <c r="C16" s="10">
        <v>7</v>
      </c>
      <c r="D16" s="226"/>
      <c r="E16" s="14">
        <v>405880</v>
      </c>
      <c r="F16" s="233"/>
      <c r="G16" s="14">
        <v>285375</v>
      </c>
      <c r="I16" s="353"/>
    </row>
    <row r="17" spans="1:11">
      <c r="A17" s="287" t="s">
        <v>193</v>
      </c>
      <c r="B17" s="288"/>
      <c r="C17" s="288">
        <v>8</v>
      </c>
      <c r="D17" s="288"/>
      <c r="E17" s="14">
        <v>21640</v>
      </c>
      <c r="F17" s="14"/>
      <c r="G17" s="14">
        <f>20609+4878</f>
        <v>25487</v>
      </c>
      <c r="I17" s="354"/>
    </row>
    <row r="18" spans="1:11">
      <c r="A18" s="11" t="s">
        <v>6</v>
      </c>
      <c r="B18" s="287"/>
      <c r="C18" s="8">
        <v>9</v>
      </c>
      <c r="D18" s="8"/>
      <c r="E18" s="403">
        <f>144218-E17</f>
        <v>122578</v>
      </c>
      <c r="F18" s="233"/>
      <c r="G18" s="16">
        <v>53532</v>
      </c>
      <c r="I18" s="354"/>
    </row>
    <row r="19" spans="1:11">
      <c r="A19" s="287" t="s">
        <v>8</v>
      </c>
      <c r="B19" s="288"/>
      <c r="C19" s="288">
        <v>10</v>
      </c>
      <c r="D19" s="288"/>
      <c r="E19" s="14">
        <v>515244</v>
      </c>
      <c r="F19" s="14"/>
      <c r="G19" s="14">
        <v>487895</v>
      </c>
      <c r="I19" s="19"/>
    </row>
    <row r="20" spans="1:11">
      <c r="A20" s="13" t="s">
        <v>7</v>
      </c>
      <c r="B20" s="287"/>
      <c r="C20" s="8">
        <v>11</v>
      </c>
      <c r="D20" s="8"/>
      <c r="E20" s="14">
        <v>299783</v>
      </c>
      <c r="F20" s="233"/>
      <c r="G20" s="14">
        <v>272673</v>
      </c>
      <c r="I20" s="19"/>
    </row>
    <row r="21" spans="1:11">
      <c r="A21" s="13" t="s">
        <v>9</v>
      </c>
      <c r="B21" s="288"/>
      <c r="C21" s="10">
        <v>16</v>
      </c>
      <c r="D21" s="288"/>
      <c r="E21" s="23">
        <v>128253</v>
      </c>
      <c r="F21" s="288"/>
      <c r="G21" s="23">
        <v>114333</v>
      </c>
      <c r="H21" s="22"/>
      <c r="I21" s="22"/>
      <c r="J21" s="352"/>
    </row>
    <row r="22" spans="1:11" ht="13.5" customHeight="1">
      <c r="A22" s="7"/>
      <c r="B22" s="287"/>
      <c r="C22" s="8"/>
      <c r="D22" s="287"/>
      <c r="E22" s="25">
        <f>SUM(E13:E21)</f>
        <v>1885997</v>
      </c>
      <c r="F22" s="287"/>
      <c r="G22" s="25">
        <f>SUM(G13:G21)</f>
        <v>1961523</v>
      </c>
      <c r="I22" s="19"/>
      <c r="J22" s="55"/>
      <c r="K22" s="55"/>
    </row>
    <row r="23" spans="1:11" ht="13.5" customHeight="1">
      <c r="A23" s="288"/>
      <c r="B23" s="288"/>
      <c r="C23" s="288"/>
      <c r="D23" s="288"/>
      <c r="E23" s="288"/>
      <c r="F23" s="287"/>
      <c r="G23" s="288"/>
      <c r="I23" s="19"/>
    </row>
    <row r="24" spans="1:11" ht="13.5" customHeight="1">
      <c r="A24" s="13"/>
      <c r="B24" s="287"/>
      <c r="C24" s="8"/>
      <c r="D24" s="8"/>
      <c r="E24" s="288"/>
      <c r="F24" s="8"/>
      <c r="G24" s="8"/>
      <c r="I24" s="355"/>
      <c r="J24" s="355"/>
    </row>
    <row r="25" spans="1:11">
      <c r="A25" s="7" t="s">
        <v>10</v>
      </c>
      <c r="B25" s="8"/>
      <c r="C25" s="8"/>
      <c r="D25" s="8"/>
      <c r="E25" s="288"/>
      <c r="F25" s="8"/>
      <c r="G25" s="8"/>
      <c r="I25" s="19"/>
    </row>
    <row r="26" spans="1:11" ht="14.1" customHeight="1">
      <c r="A26" s="11" t="s">
        <v>11</v>
      </c>
      <c r="B26" s="287"/>
      <c r="C26" s="8"/>
      <c r="D26" s="8"/>
      <c r="E26" s="288"/>
      <c r="F26" s="8"/>
      <c r="G26" s="8"/>
      <c r="I26" s="355"/>
    </row>
    <row r="27" spans="1:11">
      <c r="A27" s="13" t="s">
        <v>4</v>
      </c>
      <c r="B27" s="288"/>
      <c r="C27" s="288">
        <v>12</v>
      </c>
      <c r="D27" s="14"/>
      <c r="E27" s="14">
        <v>2101589</v>
      </c>
      <c r="F27" s="14"/>
      <c r="G27" s="14">
        <v>2055713</v>
      </c>
      <c r="I27" s="19"/>
    </row>
    <row r="28" spans="1:11">
      <c r="A28" s="11" t="s">
        <v>8</v>
      </c>
      <c r="B28" s="10"/>
      <c r="C28" s="288">
        <v>10</v>
      </c>
      <c r="D28" s="14"/>
      <c r="E28" s="15">
        <v>1360494</v>
      </c>
      <c r="F28" s="14"/>
      <c r="G28" s="233">
        <v>1490820</v>
      </c>
      <c r="I28" s="19"/>
    </row>
    <row r="29" spans="1:11" hidden="1">
      <c r="A29" s="11" t="s">
        <v>12</v>
      </c>
      <c r="B29" s="224"/>
      <c r="C29" s="288"/>
      <c r="D29" s="225"/>
      <c r="E29" s="14"/>
      <c r="F29" s="233"/>
      <c r="G29" s="14"/>
      <c r="I29" s="19"/>
    </row>
    <row r="30" spans="1:11">
      <c r="A30" s="13" t="s">
        <v>13</v>
      </c>
      <c r="B30" s="288"/>
      <c r="C30" s="288">
        <v>13</v>
      </c>
      <c r="D30" s="288"/>
      <c r="E30" s="14">
        <v>70992</v>
      </c>
      <c r="F30" s="288"/>
      <c r="G30" s="14">
        <v>66004</v>
      </c>
      <c r="I30" s="19"/>
    </row>
    <row r="31" spans="1:11">
      <c r="A31" s="13" t="s">
        <v>9</v>
      </c>
      <c r="B31" s="11"/>
      <c r="C31" s="288">
        <v>16</v>
      </c>
      <c r="D31" s="11"/>
      <c r="E31" s="23">
        <v>1289</v>
      </c>
      <c r="F31" s="11"/>
      <c r="G31" s="23">
        <v>1289</v>
      </c>
    </row>
    <row r="32" spans="1:11">
      <c r="A32" s="13"/>
      <c r="B32" s="288"/>
      <c r="C32" s="10"/>
      <c r="D32" s="288"/>
      <c r="E32" s="25">
        <f>SUM(E27:E31)</f>
        <v>3534364</v>
      </c>
      <c r="F32" s="288"/>
      <c r="G32" s="25">
        <f>SUM(G27:G31)</f>
        <v>3613826</v>
      </c>
    </row>
    <row r="33" spans="1:9">
      <c r="A33" s="13"/>
      <c r="B33" s="11"/>
      <c r="C33" s="12"/>
      <c r="D33" s="12"/>
      <c r="E33" s="404"/>
      <c r="F33" s="12"/>
      <c r="G33" s="12"/>
      <c r="I33" s="12"/>
    </row>
    <row r="34" spans="1:9" ht="11.25" customHeight="1">
      <c r="A34" s="13"/>
      <c r="B34" s="288"/>
      <c r="C34" s="288"/>
      <c r="D34" s="288"/>
      <c r="E34" s="14"/>
      <c r="F34" s="288"/>
      <c r="G34" s="14"/>
    </row>
    <row r="35" spans="1:9">
      <c r="A35" s="288"/>
      <c r="B35" s="288"/>
      <c r="C35" s="288"/>
      <c r="D35" s="14"/>
      <c r="E35" s="288"/>
      <c r="F35" s="14"/>
      <c r="G35" s="18"/>
    </row>
    <row r="36" spans="1:9" ht="13.7" customHeight="1">
      <c r="A36" s="3" t="s">
        <v>14</v>
      </c>
      <c r="B36" s="11"/>
      <c r="C36" s="288">
        <v>14</v>
      </c>
      <c r="D36" s="12"/>
      <c r="E36" s="404">
        <v>13772526</v>
      </c>
      <c r="F36" s="12"/>
      <c r="G36" s="12">
        <v>13760535</v>
      </c>
    </row>
    <row r="37" spans="1:9">
      <c r="A37" s="288"/>
      <c r="B37" s="288"/>
      <c r="C37" s="14"/>
      <c r="D37" s="288"/>
      <c r="E37" s="14"/>
      <c r="F37" s="288"/>
      <c r="G37" s="288"/>
    </row>
    <row r="38" spans="1:9">
      <c r="A38" s="3" t="s">
        <v>15</v>
      </c>
      <c r="B38" s="11"/>
      <c r="C38" s="288">
        <v>15</v>
      </c>
      <c r="D38" s="12"/>
      <c r="E38" s="404">
        <v>77857</v>
      </c>
      <c r="F38" s="12"/>
      <c r="G38" s="12">
        <v>79193</v>
      </c>
    </row>
    <row r="39" spans="1:9">
      <c r="A39" s="288"/>
      <c r="B39" s="288"/>
      <c r="C39" s="14"/>
      <c r="D39" s="288"/>
      <c r="E39" s="14"/>
      <c r="F39" s="288"/>
      <c r="G39" s="288"/>
    </row>
    <row r="40" spans="1:9">
      <c r="A40" s="2"/>
      <c r="B40" s="11"/>
      <c r="D40" s="11"/>
      <c r="E40" s="405">
        <f>E32+E36+E38</f>
        <v>17384747</v>
      </c>
      <c r="F40" s="11"/>
      <c r="G40" s="30">
        <f>G32++G36+G38</f>
        <v>17453554</v>
      </c>
    </row>
    <row r="41" spans="1:9">
      <c r="A41" s="2"/>
      <c r="B41" s="288"/>
      <c r="D41" s="288"/>
      <c r="E41" s="26"/>
      <c r="F41" s="288"/>
      <c r="G41" s="31"/>
    </row>
    <row r="42" spans="1:9" ht="14.1" customHeight="1">
      <c r="A42" s="7" t="s">
        <v>16</v>
      </c>
      <c r="B42" s="2"/>
      <c r="C42" s="10"/>
      <c r="D42" s="2"/>
      <c r="E42" s="406">
        <f>E40+E22</f>
        <v>19270744</v>
      </c>
      <c r="F42" s="2"/>
      <c r="G42" s="32">
        <f>G40+G22</f>
        <v>19415077</v>
      </c>
    </row>
    <row r="43" spans="1:9" ht="5.0999999999999996" customHeight="1">
      <c r="A43" s="7"/>
      <c r="B43" s="2"/>
      <c r="C43" s="10"/>
      <c r="D43" s="2"/>
      <c r="E43" s="407"/>
      <c r="F43" s="2"/>
      <c r="G43" s="364"/>
    </row>
    <row r="44" spans="1:9" ht="13.7" customHeight="1">
      <c r="A44" s="420" t="s">
        <v>217</v>
      </c>
      <c r="B44" s="420"/>
      <c r="C44" s="420"/>
      <c r="D44" s="420"/>
      <c r="E44" s="420"/>
      <c r="F44" s="420"/>
      <c r="G44" s="420"/>
    </row>
    <row r="47" spans="1:9">
      <c r="G47" s="12"/>
    </row>
  </sheetData>
  <dataConsolidate/>
  <mergeCells count="4">
    <mergeCell ref="A6:G6"/>
    <mergeCell ref="A7:G7"/>
    <mergeCell ref="A8:G8"/>
    <mergeCell ref="A44:G44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K74"/>
  <sheetViews>
    <sheetView showGridLines="0" view="pageBreakPreview" zoomScaleNormal="100" zoomScaleSheetLayoutView="100" workbookViewId="0">
      <selection activeCell="A14" sqref="A14"/>
    </sheetView>
  </sheetViews>
  <sheetFormatPr defaultColWidth="9.42578125" defaultRowHeight="12.75"/>
  <cols>
    <col min="1" max="1" width="65.5703125" style="35" customWidth="1"/>
    <col min="2" max="2" width="2.7109375" style="238" customWidth="1"/>
    <col min="3" max="3" width="8.42578125" style="35" customWidth="1"/>
    <col min="4" max="4" width="2.7109375" style="238" customWidth="1"/>
    <col min="5" max="5" width="20.5703125" style="19" customWidth="1"/>
    <col min="6" max="6" width="2.7109375" style="257" customWidth="1"/>
    <col min="7" max="7" width="20.5703125" style="35" customWidth="1"/>
    <col min="8" max="8" width="14" style="35" customWidth="1"/>
    <col min="9" max="9" width="14.28515625" style="35" bestFit="1" customWidth="1"/>
    <col min="10" max="10" width="10.85546875" style="35" bestFit="1" customWidth="1"/>
    <col min="11" max="16384" width="9.42578125" style="35"/>
  </cols>
  <sheetData>
    <row r="1" spans="1:11" ht="14.1" customHeight="1">
      <c r="A1" s="33"/>
      <c r="B1" s="234"/>
      <c r="C1" s="33"/>
      <c r="D1" s="234"/>
      <c r="F1" s="250"/>
      <c r="G1" s="33"/>
    </row>
    <row r="2" spans="1:11" ht="14.1" customHeight="1">
      <c r="A2" s="1"/>
      <c r="B2" s="75"/>
      <c r="C2" s="33"/>
      <c r="D2" s="234"/>
      <c r="F2" s="250"/>
      <c r="G2" s="33"/>
    </row>
    <row r="3" spans="1:11" ht="14.1" customHeight="1">
      <c r="A3" s="33"/>
      <c r="B3" s="234"/>
      <c r="C3" s="33"/>
      <c r="D3" s="234"/>
      <c r="E3" s="383"/>
      <c r="F3" s="250"/>
      <c r="G3" s="33"/>
    </row>
    <row r="4" spans="1:11" ht="14.1" customHeight="1">
      <c r="A4" s="422"/>
      <c r="B4" s="422"/>
      <c r="C4" s="422"/>
      <c r="D4" s="422"/>
      <c r="E4" s="422"/>
      <c r="F4" s="422"/>
      <c r="G4" s="422"/>
    </row>
    <row r="5" spans="1:11" ht="14.1" customHeight="1">
      <c r="A5" s="347"/>
      <c r="B5" s="251"/>
      <c r="C5" s="347"/>
      <c r="D5" s="251"/>
      <c r="E5" s="408"/>
      <c r="F5" s="251"/>
      <c r="G5" s="347"/>
      <c r="H5" s="17"/>
      <c r="I5" s="17"/>
      <c r="J5" s="17"/>
      <c r="K5" s="17"/>
    </row>
    <row r="6" spans="1:11" ht="14.1" customHeight="1">
      <c r="A6" s="423" t="s">
        <v>198</v>
      </c>
      <c r="B6" s="423"/>
      <c r="C6" s="423"/>
      <c r="D6" s="423"/>
      <c r="E6" s="423"/>
      <c r="F6" s="423"/>
      <c r="G6" s="423"/>
      <c r="H6" s="17"/>
      <c r="I6" s="17"/>
      <c r="J6" s="17"/>
      <c r="K6" s="17"/>
    </row>
    <row r="7" spans="1:11" ht="14.1" customHeight="1">
      <c r="A7" s="418" t="s">
        <v>218</v>
      </c>
      <c r="B7" s="418"/>
      <c r="C7" s="418"/>
      <c r="D7" s="418"/>
      <c r="E7" s="418"/>
      <c r="F7" s="418"/>
      <c r="G7" s="418"/>
      <c r="H7" s="17"/>
      <c r="I7" s="17"/>
      <c r="J7" s="17"/>
      <c r="K7" s="17"/>
    </row>
    <row r="8" spans="1:11" ht="14.1" customHeight="1">
      <c r="A8" s="419" t="s">
        <v>184</v>
      </c>
      <c r="B8" s="419"/>
      <c r="C8" s="419"/>
      <c r="D8" s="419"/>
      <c r="E8" s="419"/>
      <c r="F8" s="419"/>
      <c r="G8" s="419"/>
      <c r="H8" s="17"/>
      <c r="I8" s="17"/>
      <c r="J8" s="17"/>
      <c r="K8" s="17"/>
    </row>
    <row r="9" spans="1:11" ht="14.1" customHeight="1">
      <c r="A9" s="5"/>
      <c r="B9" s="227"/>
      <c r="C9" s="2"/>
      <c r="D9" s="220"/>
      <c r="F9" s="252"/>
      <c r="G9" s="3"/>
      <c r="H9" s="17"/>
      <c r="I9" s="17"/>
      <c r="J9" s="17"/>
      <c r="K9" s="17"/>
    </row>
    <row r="10" spans="1:11" ht="14.1" customHeight="1">
      <c r="A10" s="2"/>
      <c r="B10" s="223"/>
      <c r="C10" s="2"/>
      <c r="D10" s="223"/>
      <c r="E10" s="409"/>
      <c r="F10" s="253"/>
      <c r="G10" s="2"/>
      <c r="H10" s="17"/>
      <c r="I10" s="17"/>
      <c r="J10" s="17"/>
      <c r="K10" s="17"/>
    </row>
    <row r="11" spans="1:11">
      <c r="A11" s="36" t="s">
        <v>18</v>
      </c>
      <c r="B11" s="242"/>
      <c r="C11" s="8" t="s">
        <v>1</v>
      </c>
      <c r="D11" s="222"/>
      <c r="E11" s="410" t="s">
        <v>185</v>
      </c>
      <c r="F11" s="254"/>
      <c r="G11" s="38" t="s">
        <v>17</v>
      </c>
      <c r="H11" s="17"/>
      <c r="I11" s="17"/>
      <c r="J11" s="17"/>
      <c r="K11" s="17"/>
    </row>
    <row r="12" spans="1:11" ht="15">
      <c r="A12"/>
      <c r="B12" s="235"/>
      <c r="C12"/>
      <c r="D12" s="235"/>
      <c r="E12" s="392"/>
      <c r="F12" s="255"/>
      <c r="G12" s="10"/>
      <c r="H12" s="17"/>
      <c r="I12" s="17"/>
      <c r="J12" s="17"/>
      <c r="K12" s="17"/>
    </row>
    <row r="13" spans="1:11" ht="14.1" customHeight="1">
      <c r="A13" s="36" t="s">
        <v>2</v>
      </c>
      <c r="B13" s="289"/>
      <c r="C13" s="39"/>
      <c r="D13" s="289"/>
      <c r="E13" s="411"/>
      <c r="F13" s="289"/>
      <c r="G13" s="39"/>
      <c r="H13" s="370"/>
      <c r="I13" s="370"/>
      <c r="J13" s="17"/>
      <c r="K13" s="17"/>
    </row>
    <row r="14" spans="1:11" ht="13.7" customHeight="1">
      <c r="A14" s="40" t="s">
        <v>20</v>
      </c>
      <c r="B14" s="243"/>
      <c r="C14" s="41">
        <v>17</v>
      </c>
      <c r="D14" s="236"/>
      <c r="E14" s="17">
        <v>876551</v>
      </c>
      <c r="F14" s="240"/>
      <c r="G14" s="17">
        <v>1240893</v>
      </c>
      <c r="H14" s="370"/>
      <c r="I14" s="370"/>
      <c r="J14" s="17"/>
      <c r="K14" s="17"/>
    </row>
    <row r="15" spans="1:11" ht="14.1" hidden="1" customHeight="1">
      <c r="A15" s="40" t="s">
        <v>19</v>
      </c>
      <c r="B15" s="243"/>
      <c r="C15" s="41"/>
      <c r="D15" s="236"/>
      <c r="E15" s="17"/>
      <c r="F15" s="240"/>
      <c r="G15" s="17"/>
      <c r="H15" s="370"/>
      <c r="I15" s="370"/>
      <c r="J15" s="17"/>
      <c r="K15" s="17"/>
    </row>
    <row r="16" spans="1:11" ht="14.1" hidden="1" customHeight="1">
      <c r="A16" s="42"/>
      <c r="B16" s="243"/>
      <c r="C16" s="41"/>
      <c r="D16" s="236"/>
      <c r="E16" s="17"/>
      <c r="F16" s="240"/>
      <c r="G16" s="17"/>
      <c r="H16" s="370"/>
      <c r="I16" s="370"/>
      <c r="J16" s="17"/>
      <c r="K16" s="17"/>
    </row>
    <row r="17" spans="1:11" ht="14.1" customHeight="1">
      <c r="A17" s="40" t="s">
        <v>182</v>
      </c>
      <c r="B17" s="289"/>
      <c r="C17" s="39">
        <v>18</v>
      </c>
      <c r="D17" s="289"/>
      <c r="E17" s="17">
        <v>370341</v>
      </c>
      <c r="F17" s="289"/>
      <c r="G17" s="17">
        <v>366242</v>
      </c>
      <c r="H17" s="370"/>
      <c r="I17" s="370"/>
      <c r="J17" s="17"/>
      <c r="K17" s="17"/>
    </row>
    <row r="18" spans="1:11" ht="14.1" customHeight="1">
      <c r="A18" s="42" t="s">
        <v>194</v>
      </c>
      <c r="B18" s="243"/>
      <c r="C18" s="41">
        <v>19</v>
      </c>
      <c r="D18" s="236"/>
      <c r="E18" s="17">
        <v>79335</v>
      </c>
      <c r="F18" s="240"/>
      <c r="G18" s="17">
        <v>110612</v>
      </c>
      <c r="H18" s="370"/>
      <c r="I18" s="370"/>
      <c r="J18" s="17"/>
      <c r="K18" s="17"/>
    </row>
    <row r="19" spans="1:11" ht="14.1" customHeight="1">
      <c r="A19" s="44" t="s">
        <v>21</v>
      </c>
      <c r="B19" s="289"/>
      <c r="C19" s="39">
        <v>20</v>
      </c>
      <c r="D19" s="289"/>
      <c r="E19" s="17">
        <v>151738</v>
      </c>
      <c r="F19" s="289"/>
      <c r="G19" s="17">
        <v>53522</v>
      </c>
      <c r="H19" s="370"/>
      <c r="I19" s="370"/>
      <c r="J19" s="17"/>
      <c r="K19" s="17"/>
    </row>
    <row r="20" spans="1:11" ht="14.1" hidden="1" customHeight="1">
      <c r="A20" s="40"/>
      <c r="B20" s="243"/>
      <c r="C20" s="41"/>
      <c r="D20" s="236"/>
      <c r="E20" s="17"/>
      <c r="F20" s="240"/>
      <c r="G20" s="17"/>
      <c r="H20" s="370"/>
      <c r="I20" s="370"/>
      <c r="J20" s="17"/>
      <c r="K20" s="17"/>
    </row>
    <row r="21" spans="1:11" ht="14.1" customHeight="1">
      <c r="A21" s="44" t="s">
        <v>23</v>
      </c>
      <c r="B21" s="243"/>
      <c r="C21" s="43">
        <v>21</v>
      </c>
      <c r="D21" s="236"/>
      <c r="E21" s="17">
        <v>18206</v>
      </c>
      <c r="F21" s="240"/>
      <c r="G21" s="17">
        <v>9235</v>
      </c>
      <c r="H21" s="370"/>
      <c r="I21" s="370"/>
      <c r="J21" s="17"/>
      <c r="K21" s="17"/>
    </row>
    <row r="22" spans="1:11" ht="14.1" customHeight="1">
      <c r="A22" s="40" t="s">
        <v>22</v>
      </c>
      <c r="B22" s="289"/>
      <c r="C22" s="39">
        <v>23</v>
      </c>
      <c r="D22" s="289"/>
      <c r="E22" s="17">
        <v>4961</v>
      </c>
      <c r="F22" s="289"/>
      <c r="G22" s="17">
        <v>4783</v>
      </c>
      <c r="H22" s="370"/>
      <c r="I22" s="370"/>
      <c r="J22" s="17"/>
      <c r="K22" s="17"/>
    </row>
    <row r="23" spans="1:11" ht="14.1" customHeight="1">
      <c r="A23" s="40" t="s">
        <v>195</v>
      </c>
      <c r="B23" s="244"/>
      <c r="C23" s="41"/>
      <c r="D23" s="236"/>
      <c r="E23" s="17">
        <v>5842</v>
      </c>
      <c r="F23" s="240"/>
      <c r="G23" s="17">
        <v>7877</v>
      </c>
      <c r="H23" s="370"/>
      <c r="I23" s="370"/>
      <c r="J23" s="17"/>
      <c r="K23" s="17"/>
    </row>
    <row r="24" spans="1:11" ht="14.1" hidden="1" customHeight="1">
      <c r="A24" s="44"/>
      <c r="B24" s="244"/>
      <c r="C24" s="41"/>
      <c r="D24" s="236"/>
      <c r="E24" s="17"/>
      <c r="F24" s="240"/>
      <c r="G24" s="17"/>
      <c r="H24" s="370"/>
      <c r="I24" s="370"/>
      <c r="J24" s="17"/>
      <c r="K24" s="17"/>
    </row>
    <row r="25" spans="1:11" ht="14.1" customHeight="1">
      <c r="A25" s="44" t="s">
        <v>24</v>
      </c>
      <c r="B25" s="289"/>
      <c r="C25" s="39">
        <v>26</v>
      </c>
      <c r="D25" s="289"/>
      <c r="E25" s="17">
        <v>6178</v>
      </c>
      <c r="F25" s="289"/>
      <c r="G25" s="17">
        <v>6327</v>
      </c>
      <c r="H25" s="370"/>
      <c r="I25" s="370"/>
      <c r="J25" s="17"/>
      <c r="K25" s="17"/>
    </row>
    <row r="26" spans="1:11" ht="14.1" hidden="1" customHeight="1">
      <c r="A26" s="45" t="s">
        <v>25</v>
      </c>
      <c r="B26" s="245"/>
      <c r="C26" s="41"/>
      <c r="D26" s="236"/>
      <c r="E26" s="17"/>
      <c r="F26" s="240"/>
      <c r="G26" s="17"/>
      <c r="H26" s="370"/>
      <c r="I26" s="370"/>
      <c r="J26" s="17"/>
      <c r="K26" s="17"/>
    </row>
    <row r="27" spans="1:11" ht="14.1" customHeight="1">
      <c r="A27" s="46" t="s">
        <v>177</v>
      </c>
      <c r="B27" s="230"/>
      <c r="C27" s="41">
        <v>27</v>
      </c>
      <c r="D27" s="236"/>
      <c r="E27" s="17">
        <v>0</v>
      </c>
      <c r="F27" s="240"/>
      <c r="G27" s="17">
        <v>22259</v>
      </c>
      <c r="H27" s="370"/>
      <c r="I27" s="370"/>
      <c r="J27" s="17"/>
      <c r="K27" s="17"/>
    </row>
    <row r="28" spans="1:11" ht="14.1" customHeight="1">
      <c r="A28" s="44" t="s">
        <v>26</v>
      </c>
      <c r="B28" s="289"/>
      <c r="C28" s="43"/>
      <c r="D28" s="289"/>
      <c r="E28" s="17">
        <v>133077</v>
      </c>
      <c r="F28" s="289"/>
      <c r="G28" s="17">
        <v>121816</v>
      </c>
      <c r="H28" s="370"/>
      <c r="I28" s="370"/>
      <c r="J28" s="17"/>
      <c r="K28" s="17"/>
    </row>
    <row r="29" spans="1:11" ht="14.1" customHeight="1">
      <c r="A29" s="36"/>
      <c r="B29" s="242"/>
      <c r="C29" s="43"/>
      <c r="E29" s="47">
        <f>SUM(E14:E28)</f>
        <v>1646229</v>
      </c>
      <c r="F29" s="239"/>
      <c r="G29" s="47">
        <f>SUM(G14:G28)</f>
        <v>1943566</v>
      </c>
      <c r="H29" s="370"/>
      <c r="I29" s="370"/>
      <c r="J29" s="17"/>
      <c r="K29" s="17"/>
    </row>
    <row r="30" spans="1:11" ht="14.1" customHeight="1">
      <c r="A30" s="44"/>
      <c r="B30" s="289"/>
      <c r="C30" s="39"/>
      <c r="D30" s="289"/>
      <c r="E30" s="411"/>
      <c r="F30" s="289"/>
      <c r="G30" s="39"/>
      <c r="H30" s="370"/>
      <c r="I30" s="370"/>
      <c r="J30" s="17"/>
      <c r="K30" s="17"/>
    </row>
    <row r="31" spans="1:11" ht="14.1" customHeight="1">
      <c r="B31" s="246"/>
      <c r="C31" s="43"/>
      <c r="E31" s="29"/>
      <c r="F31" s="240"/>
      <c r="G31" s="29"/>
      <c r="H31" s="370"/>
      <c r="I31" s="370"/>
      <c r="J31" s="17"/>
      <c r="K31" s="17"/>
    </row>
    <row r="32" spans="1:11" ht="14.1" customHeight="1">
      <c r="A32" s="49" t="s">
        <v>10</v>
      </c>
      <c r="B32" s="289"/>
      <c r="C32" s="43"/>
      <c r="D32" s="289"/>
      <c r="E32" s="29"/>
      <c r="F32" s="289"/>
      <c r="G32" s="29"/>
      <c r="H32" s="370"/>
      <c r="I32" s="370"/>
      <c r="J32" s="17"/>
      <c r="K32" s="17"/>
    </row>
    <row r="33" spans="1:11" ht="14.1" hidden="1" customHeight="1">
      <c r="A33" s="44" t="s">
        <v>27</v>
      </c>
      <c r="B33" s="244"/>
      <c r="C33" s="43"/>
      <c r="D33" s="237"/>
      <c r="E33" s="28"/>
      <c r="F33" s="256"/>
      <c r="G33" s="28"/>
      <c r="H33" s="370"/>
      <c r="I33" s="370"/>
      <c r="J33" s="17"/>
      <c r="K33" s="17"/>
    </row>
    <row r="34" spans="1:11" ht="14.1" customHeight="1">
      <c r="A34" s="40" t="s">
        <v>182</v>
      </c>
      <c r="B34" s="244"/>
      <c r="C34" s="41">
        <v>18</v>
      </c>
      <c r="D34" s="237"/>
      <c r="E34" s="17">
        <v>6876981</v>
      </c>
      <c r="F34" s="256"/>
      <c r="G34" s="17">
        <v>6958485</v>
      </c>
      <c r="H34" s="370"/>
      <c r="I34" s="370"/>
      <c r="J34" s="17"/>
      <c r="K34" s="17"/>
    </row>
    <row r="35" spans="1:11" ht="14.1" hidden="1" customHeight="1">
      <c r="A35" s="40" t="s">
        <v>19</v>
      </c>
      <c r="B35" s="243"/>
      <c r="C35" s="43"/>
      <c r="D35" s="237"/>
      <c r="E35" s="17"/>
      <c r="F35" s="256"/>
      <c r="G35" s="17"/>
      <c r="H35" s="370"/>
      <c r="I35" s="370"/>
      <c r="J35" s="17"/>
      <c r="K35" s="17"/>
    </row>
    <row r="36" spans="1:11" ht="14.1" customHeight="1">
      <c r="A36" s="44" t="s">
        <v>196</v>
      </c>
      <c r="B36" s="289"/>
      <c r="C36" s="39">
        <v>19</v>
      </c>
      <c r="D36" s="289"/>
      <c r="E36" s="17">
        <v>0</v>
      </c>
      <c r="F36" s="289"/>
      <c r="G36" s="17">
        <v>212</v>
      </c>
      <c r="H36" s="370"/>
      <c r="I36" s="388"/>
    </row>
    <row r="37" spans="1:11" ht="14.1" customHeight="1">
      <c r="A37" s="40" t="s">
        <v>197</v>
      </c>
      <c r="B37" s="243"/>
      <c r="C37" s="41">
        <v>22</v>
      </c>
      <c r="D37" s="236"/>
      <c r="E37" s="17">
        <v>226820</v>
      </c>
      <c r="F37" s="256"/>
      <c r="G37" s="17">
        <v>210891</v>
      </c>
      <c r="H37" s="370"/>
      <c r="I37" s="388"/>
    </row>
    <row r="38" spans="1:11" ht="14.1" hidden="1" customHeight="1">
      <c r="A38" s="44" t="s">
        <v>29</v>
      </c>
      <c r="B38" s="244"/>
      <c r="C38" s="43"/>
      <c r="D38" s="237"/>
      <c r="E38" s="17"/>
      <c r="F38" s="256"/>
      <c r="G38" s="17"/>
      <c r="H38" s="370"/>
      <c r="I38" s="388"/>
    </row>
    <row r="39" spans="1:11" ht="14.1" hidden="1" customHeight="1">
      <c r="A39" s="42" t="s">
        <v>30</v>
      </c>
      <c r="B39" s="231"/>
      <c r="C39" s="43"/>
      <c r="D39" s="237"/>
      <c r="E39" s="17"/>
      <c r="F39" s="256"/>
      <c r="G39" s="17"/>
      <c r="H39" s="370"/>
      <c r="I39" s="388"/>
    </row>
    <row r="40" spans="1:11" ht="14.1" customHeight="1">
      <c r="A40" s="44" t="s">
        <v>22</v>
      </c>
      <c r="B40" s="289"/>
      <c r="C40" s="39">
        <v>23</v>
      </c>
      <c r="D40" s="289"/>
      <c r="E40" s="17">
        <v>917798</v>
      </c>
      <c r="F40" s="289"/>
      <c r="G40" s="17">
        <v>892116</v>
      </c>
      <c r="H40" s="370"/>
      <c r="I40" s="388"/>
    </row>
    <row r="41" spans="1:11" ht="13.5" customHeight="1">
      <c r="A41" s="44" t="s">
        <v>28</v>
      </c>
      <c r="B41" s="244"/>
      <c r="C41" s="43">
        <v>24</v>
      </c>
      <c r="D41" s="237"/>
      <c r="E41" s="17">
        <v>3328015</v>
      </c>
      <c r="F41" s="256"/>
      <c r="G41" s="17">
        <v>3268301</v>
      </c>
      <c r="H41" s="370"/>
      <c r="I41" s="388"/>
    </row>
    <row r="42" spans="1:11">
      <c r="A42" s="40" t="s">
        <v>195</v>
      </c>
      <c r="B42" s="289"/>
      <c r="C42" s="39"/>
      <c r="D42" s="289"/>
      <c r="E42" s="17">
        <v>714</v>
      </c>
      <c r="F42" s="289"/>
      <c r="G42" s="17">
        <v>1011</v>
      </c>
      <c r="H42" s="370"/>
      <c r="I42" s="388"/>
    </row>
    <row r="43" spans="1:11">
      <c r="A43" s="290" t="s">
        <v>24</v>
      </c>
      <c r="B43" s="244"/>
      <c r="C43" s="43">
        <v>26</v>
      </c>
      <c r="D43" s="237"/>
      <c r="E43" s="17">
        <v>1807</v>
      </c>
      <c r="F43" s="256"/>
      <c r="G43" s="17">
        <v>3212</v>
      </c>
      <c r="H43" s="370"/>
      <c r="I43" s="388"/>
    </row>
    <row r="44" spans="1:11" ht="14.1" customHeight="1">
      <c r="A44" s="44" t="s">
        <v>31</v>
      </c>
      <c r="B44" s="289"/>
      <c r="C44" s="39">
        <v>25</v>
      </c>
      <c r="D44" s="289"/>
      <c r="E44" s="17">
        <v>3593915</v>
      </c>
      <c r="F44" s="289"/>
      <c r="G44" s="17">
        <v>3567201</v>
      </c>
      <c r="H44" s="370"/>
      <c r="I44" s="388"/>
    </row>
    <row r="45" spans="1:11" ht="14.1" customHeight="1">
      <c r="A45" s="44"/>
      <c r="B45" s="247"/>
      <c r="C45" s="43"/>
      <c r="D45" s="248"/>
      <c r="E45" s="47">
        <f>SUM(E34:E44)</f>
        <v>14946050</v>
      </c>
      <c r="F45" s="366"/>
      <c r="G45" s="47">
        <f>SUM(G34:G44)</f>
        <v>14901429</v>
      </c>
      <c r="H45" s="370"/>
      <c r="I45" s="388"/>
    </row>
    <row r="46" spans="1:11" ht="14.1" customHeight="1">
      <c r="A46" s="36"/>
      <c r="B46" s="36"/>
      <c r="C46" s="36"/>
      <c r="D46" s="36"/>
      <c r="E46" s="412"/>
      <c r="F46" s="36"/>
      <c r="G46" s="48"/>
      <c r="H46" s="388"/>
      <c r="I46" s="388"/>
    </row>
    <row r="47" spans="1:11" ht="14.1" customHeight="1">
      <c r="A47" s="44"/>
      <c r="B47" s="247"/>
      <c r="C47" s="39"/>
      <c r="D47" s="248"/>
      <c r="E47" s="411"/>
      <c r="F47" s="240"/>
      <c r="G47" s="39"/>
      <c r="H47" s="388"/>
      <c r="I47" s="388"/>
    </row>
    <row r="48" spans="1:11" ht="14.1" customHeight="1">
      <c r="A48" s="36" t="s">
        <v>33</v>
      </c>
      <c r="B48" s="36"/>
      <c r="C48" s="39">
        <v>28</v>
      </c>
      <c r="D48" s="36"/>
      <c r="E48" s="412"/>
      <c r="F48" s="36"/>
      <c r="G48" s="17"/>
      <c r="H48" s="388"/>
      <c r="I48" s="388"/>
    </row>
    <row r="49" spans="1:9" ht="14.1" customHeight="1">
      <c r="A49" s="44" t="s">
        <v>34</v>
      </c>
      <c r="B49" s="247"/>
      <c r="C49" s="39"/>
      <c r="D49" s="248"/>
      <c r="E49" s="17">
        <v>8493036</v>
      </c>
      <c r="F49" s="240"/>
      <c r="G49" s="17">
        <v>8493036</v>
      </c>
      <c r="H49" s="388"/>
      <c r="I49" s="388"/>
    </row>
    <row r="50" spans="1:9" ht="14.1" customHeight="1">
      <c r="A50" s="36" t="s">
        <v>178</v>
      </c>
      <c r="B50" s="36"/>
      <c r="C50" s="36"/>
      <c r="D50" s="36"/>
      <c r="E50" s="17">
        <f>-(3450145+1189119)+RESULTADO!E81</f>
        <v>-4530881</v>
      </c>
      <c r="F50" s="36"/>
      <c r="G50" s="17">
        <f>-(3450145+1189119)</f>
        <v>-4639264</v>
      </c>
      <c r="H50" s="388"/>
      <c r="I50" s="388"/>
    </row>
    <row r="51" spans="1:9" ht="14.1" customHeight="1">
      <c r="A51" s="44" t="s">
        <v>179</v>
      </c>
      <c r="B51" s="36"/>
      <c r="C51" s="41"/>
      <c r="D51" s="365"/>
      <c r="E51" s="17">
        <v>-1283690</v>
      </c>
      <c r="F51" s="240"/>
      <c r="G51" s="17">
        <v>-1283690</v>
      </c>
      <c r="H51" s="370"/>
      <c r="I51" s="389"/>
    </row>
    <row r="52" spans="1:9" ht="27" hidden="1" customHeight="1">
      <c r="A52" s="45" t="s">
        <v>35</v>
      </c>
      <c r="B52" s="247"/>
      <c r="C52" s="41"/>
      <c r="D52" s="248"/>
      <c r="E52" s="17">
        <v>0</v>
      </c>
      <c r="F52" s="366"/>
      <c r="G52" s="17">
        <v>0</v>
      </c>
      <c r="H52" s="388"/>
      <c r="I52" s="388"/>
    </row>
    <row r="53" spans="1:9" ht="14.1" customHeight="1">
      <c r="A53" s="249"/>
      <c r="B53" s="36"/>
      <c r="C53" s="41"/>
      <c r="D53" s="36"/>
      <c r="E53" s="47">
        <f>E49+E50+E51</f>
        <v>2678465</v>
      </c>
      <c r="F53" s="36"/>
      <c r="G53" s="47">
        <f>SUM(G49:G51)</f>
        <v>2570082</v>
      </c>
      <c r="H53" s="388"/>
      <c r="I53" s="388"/>
    </row>
    <row r="54" spans="1:9" ht="14.1" customHeight="1">
      <c r="A54" s="44"/>
      <c r="B54" s="247"/>
      <c r="C54" s="39"/>
      <c r="D54" s="365"/>
      <c r="E54" s="411"/>
      <c r="F54" s="240"/>
      <c r="G54" s="39"/>
      <c r="H54" s="388"/>
      <c r="I54" s="388"/>
    </row>
    <row r="55" spans="1:9" ht="14.1" customHeight="1">
      <c r="A55" s="37"/>
      <c r="B55" s="36"/>
      <c r="C55" s="41"/>
      <c r="D55" s="36"/>
      <c r="E55" s="17"/>
      <c r="F55" s="36"/>
      <c r="G55" s="17"/>
      <c r="H55" s="388"/>
      <c r="I55" s="388"/>
    </row>
    <row r="56" spans="1:9" ht="14.1" customHeight="1">
      <c r="A56" s="37" t="s">
        <v>36</v>
      </c>
      <c r="B56" s="247"/>
      <c r="C56" s="41"/>
      <c r="D56" s="365"/>
      <c r="E56" s="50">
        <f>E53</f>
        <v>2678465</v>
      </c>
      <c r="F56" s="240"/>
      <c r="G56" s="50">
        <f>G53</f>
        <v>2570082</v>
      </c>
      <c r="H56" s="388"/>
      <c r="I56" s="388"/>
    </row>
    <row r="57" spans="1:9" ht="14.1" customHeight="1">
      <c r="A57" s="44"/>
      <c r="B57" s="36"/>
      <c r="C57" s="36"/>
      <c r="D57" s="36"/>
      <c r="E57" s="29"/>
      <c r="F57" s="36"/>
      <c r="G57" s="29"/>
      <c r="H57" s="388"/>
      <c r="I57" s="388"/>
    </row>
    <row r="58" spans="1:9" ht="17.45" customHeight="1" thickBot="1">
      <c r="A58" s="36" t="s">
        <v>37</v>
      </c>
      <c r="B58" s="246"/>
      <c r="C58" s="43"/>
      <c r="D58" s="248"/>
      <c r="E58" s="51">
        <f>E56+E45+E29</f>
        <v>19270744</v>
      </c>
      <c r="F58" s="240"/>
      <c r="G58" s="51">
        <f>G56+G45+G29</f>
        <v>19415077</v>
      </c>
      <c r="H58" s="388"/>
      <c r="I58" s="388"/>
    </row>
    <row r="59" spans="1:9" s="54" customFormat="1" ht="13.5" thickTop="1">
      <c r="A59" s="420" t="s">
        <v>217</v>
      </c>
      <c r="B59" s="420"/>
      <c r="C59" s="420"/>
      <c r="D59" s="420"/>
      <c r="E59" s="420"/>
      <c r="F59" s="420"/>
      <c r="G59" s="420"/>
    </row>
    <row r="60" spans="1:9">
      <c r="A60" s="421"/>
      <c r="B60" s="421"/>
      <c r="C60" s="421"/>
      <c r="D60" s="421"/>
      <c r="E60" s="421"/>
      <c r="F60" s="421"/>
      <c r="G60" s="421"/>
    </row>
    <row r="61" spans="1:9">
      <c r="E61" s="19">
        <f>ATIVO!E42-E58</f>
        <v>0</v>
      </c>
    </row>
    <row r="64" spans="1:9">
      <c r="F64" s="258"/>
      <c r="G64" s="55"/>
    </row>
    <row r="67" spans="5:7">
      <c r="E67" s="390"/>
    </row>
    <row r="68" spans="5:7">
      <c r="E68" s="390"/>
      <c r="F68" s="259"/>
      <c r="G68" s="56"/>
    </row>
    <row r="69" spans="5:7">
      <c r="E69" s="390"/>
      <c r="F69" s="260"/>
      <c r="G69" s="57"/>
    </row>
    <row r="70" spans="5:7">
      <c r="E70" s="390"/>
      <c r="F70" s="259"/>
      <c r="G70" s="56"/>
    </row>
    <row r="71" spans="5:7">
      <c r="E71" s="390"/>
      <c r="F71" s="241"/>
      <c r="G71" s="53"/>
    </row>
    <row r="72" spans="5:7">
      <c r="E72" s="390"/>
    </row>
    <row r="73" spans="5:7">
      <c r="E73" s="390"/>
    </row>
    <row r="74" spans="5:7">
      <c r="E74" s="390"/>
    </row>
  </sheetData>
  <dataConsolidate/>
  <mergeCells count="6">
    <mergeCell ref="A59:G59"/>
    <mergeCell ref="A60:G60"/>
    <mergeCell ref="A4:G4"/>
    <mergeCell ref="A6:G6"/>
    <mergeCell ref="A7:G7"/>
    <mergeCell ref="A8:G8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ignoredErrors>
    <ignoredError sqref="E54:E55 G53 E57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" transitionEvaluation="1" transitionEntry="1"/>
  <dimension ref="A1:M350"/>
  <sheetViews>
    <sheetView showGridLines="0" tabSelected="1" view="pageBreakPreview" topLeftCell="A35" zoomScaleNormal="100" zoomScaleSheetLayoutView="100" workbookViewId="0">
      <selection activeCell="E35" sqref="E35"/>
    </sheetView>
  </sheetViews>
  <sheetFormatPr defaultColWidth="9.42578125" defaultRowHeight="12.75" outlineLevelRow="1"/>
  <cols>
    <col min="1" max="1" width="71.7109375" style="60" customWidth="1"/>
    <col min="2" max="2" width="2.7109375" style="268" customWidth="1"/>
    <col min="3" max="3" width="6.85546875" style="102" customWidth="1"/>
    <col min="4" max="4" width="2.7109375" style="60" customWidth="1"/>
    <col min="5" max="5" width="20.5703125" style="19" customWidth="1"/>
    <col min="6" max="6" width="2.7109375" style="268" customWidth="1"/>
    <col min="7" max="7" width="24.5703125" style="55" customWidth="1"/>
    <col min="8" max="8" width="2.7109375" style="60" customWidth="1"/>
    <col min="9" max="9" width="14.28515625" style="60" customWidth="1"/>
    <col min="10" max="10" width="14.28515625" style="60" bestFit="1" customWidth="1"/>
    <col min="11" max="94" width="9.42578125" style="60" customWidth="1"/>
    <col min="95" max="16384" width="9.42578125" style="60"/>
  </cols>
  <sheetData>
    <row r="1" spans="1:8" ht="14.1" customHeight="1">
      <c r="A1" s="1"/>
      <c r="B1" s="75"/>
      <c r="C1" s="58"/>
      <c r="D1" s="59"/>
      <c r="F1" s="261"/>
    </row>
    <row r="2" spans="1:8" ht="14.1" customHeight="1">
      <c r="A2" s="59"/>
      <c r="B2" s="261"/>
      <c r="C2" s="58"/>
      <c r="D2" s="59"/>
      <c r="F2" s="261"/>
    </row>
    <row r="3" spans="1:8" ht="14.1" customHeight="1">
      <c r="A3" s="59"/>
      <c r="B3" s="261"/>
      <c r="C3" s="58"/>
      <c r="D3" s="59"/>
      <c r="F3" s="261"/>
    </row>
    <row r="4" spans="1:8" ht="14.1" customHeight="1">
      <c r="A4" s="59"/>
      <c r="B4" s="261"/>
      <c r="C4" s="212"/>
      <c r="D4" s="59"/>
      <c r="F4" s="261"/>
    </row>
    <row r="5" spans="1:8" ht="14.1" customHeight="1">
      <c r="A5" s="59"/>
      <c r="B5" s="261"/>
      <c r="C5" s="58"/>
      <c r="D5" s="59"/>
      <c r="E5" s="390"/>
      <c r="F5" s="261"/>
      <c r="G5" s="62"/>
    </row>
    <row r="6" spans="1:8" s="35" customFormat="1" ht="14.1" customHeight="1">
      <c r="A6" s="423" t="s">
        <v>198</v>
      </c>
      <c r="B6" s="423"/>
      <c r="C6" s="423"/>
      <c r="D6" s="423"/>
      <c r="E6" s="423"/>
      <c r="F6" s="423"/>
      <c r="G6" s="423"/>
    </row>
    <row r="7" spans="1:8" ht="14.1" customHeight="1">
      <c r="A7" s="424" t="s">
        <v>220</v>
      </c>
      <c r="B7" s="424"/>
      <c r="C7" s="424"/>
      <c r="D7" s="424"/>
      <c r="E7" s="424"/>
      <c r="F7" s="424"/>
      <c r="G7" s="424"/>
    </row>
    <row r="8" spans="1:8" ht="14.1" customHeight="1">
      <c r="A8" s="425" t="s">
        <v>38</v>
      </c>
      <c r="B8" s="425"/>
      <c r="C8" s="425"/>
      <c r="D8" s="425"/>
      <c r="E8" s="425"/>
      <c r="F8" s="425"/>
      <c r="G8" s="425"/>
    </row>
    <row r="9" spans="1:8" s="1" customFormat="1" ht="14.1" customHeight="1">
      <c r="A9" s="63"/>
      <c r="B9" s="262"/>
      <c r="C9" s="64"/>
      <c r="E9" s="19"/>
      <c r="F9" s="75"/>
      <c r="G9" s="55"/>
    </row>
    <row r="10" spans="1:8" s="69" customFormat="1" ht="14.1" customHeight="1">
      <c r="A10" s="65"/>
      <c r="B10" s="263"/>
      <c r="C10" s="66"/>
      <c r="D10" s="67"/>
      <c r="E10" s="391"/>
      <c r="F10" s="272"/>
      <c r="G10" s="68"/>
    </row>
    <row r="11" spans="1:8" s="1" customFormat="1" ht="13.5" customHeight="1">
      <c r="B11" s="75"/>
      <c r="C11" s="71" t="s">
        <v>1</v>
      </c>
      <c r="D11" s="211"/>
      <c r="E11" s="385" t="s">
        <v>185</v>
      </c>
      <c r="F11" s="74"/>
      <c r="G11" s="72" t="s">
        <v>186</v>
      </c>
    </row>
    <row r="12" spans="1:8" s="76" customFormat="1" ht="15">
      <c r="A12"/>
      <c r="B12" s="235"/>
      <c r="C12"/>
      <c r="D12"/>
      <c r="E12" s="392"/>
      <c r="F12" s="235"/>
      <c r="G12"/>
      <c r="H12"/>
    </row>
    <row r="13" spans="1:8" s="1" customFormat="1" ht="13.7" customHeight="1" outlineLevel="1">
      <c r="A13" s="77" t="s">
        <v>41</v>
      </c>
      <c r="D13" s="78"/>
      <c r="E13" s="79"/>
      <c r="G13" s="80"/>
    </row>
    <row r="14" spans="1:8" s="76" customFormat="1" outlineLevel="1">
      <c r="A14" s="81"/>
      <c r="B14" s="264"/>
      <c r="C14" s="70"/>
      <c r="D14" s="83"/>
      <c r="E14" s="393"/>
      <c r="F14" s="274"/>
      <c r="G14" s="84"/>
    </row>
    <row r="15" spans="1:8" s="1" customFormat="1" ht="12.75" customHeight="1" outlineLevel="1">
      <c r="A15" s="85" t="s">
        <v>42</v>
      </c>
      <c r="D15" s="78"/>
      <c r="E15" s="79"/>
      <c r="G15" s="80"/>
    </row>
    <row r="16" spans="1:8" s="1" customFormat="1" ht="12.75" customHeight="1" outlineLevel="1">
      <c r="B16" s="75"/>
      <c r="C16" s="70"/>
      <c r="D16" s="86"/>
      <c r="E16" s="87"/>
      <c r="F16" s="273"/>
      <c r="G16" s="88"/>
    </row>
    <row r="17" spans="1:13" s="1" customFormat="1" ht="12.75" customHeight="1" outlineLevel="1">
      <c r="A17" s="89" t="s">
        <v>138</v>
      </c>
      <c r="D17" s="78"/>
      <c r="E17" s="291">
        <v>1168082</v>
      </c>
      <c r="G17" s="291">
        <v>856125</v>
      </c>
      <c r="H17" s="52"/>
      <c r="I17" s="52"/>
      <c r="J17" s="52"/>
    </row>
    <row r="18" spans="1:13" s="1" customFormat="1" ht="12.75" customHeight="1" outlineLevel="1">
      <c r="A18" s="89" t="s">
        <v>139</v>
      </c>
      <c r="B18" s="266"/>
      <c r="C18" s="90"/>
      <c r="D18" s="61"/>
      <c r="E18" s="61">
        <v>355</v>
      </c>
      <c r="F18" s="275"/>
      <c r="G18" s="61">
        <v>62</v>
      </c>
      <c r="H18" s="52"/>
      <c r="I18" s="52"/>
    </row>
    <row r="19" spans="1:13" s="1" customFormat="1" ht="15" customHeight="1" outlineLevel="1">
      <c r="A19" s="91"/>
      <c r="B19" s="61"/>
      <c r="C19" s="61"/>
      <c r="D19" s="61"/>
      <c r="E19" s="61"/>
      <c r="F19" s="61"/>
      <c r="G19" s="61"/>
      <c r="H19" s="52"/>
    </row>
    <row r="20" spans="1:13" s="1" customFormat="1" ht="12.75" customHeight="1" outlineLevel="1">
      <c r="A20" s="85" t="s">
        <v>43</v>
      </c>
      <c r="B20" s="265"/>
      <c r="C20" s="90"/>
      <c r="D20" s="61"/>
      <c r="E20" s="61"/>
      <c r="F20" s="275"/>
      <c r="G20" s="17"/>
      <c r="H20" s="52"/>
    </row>
    <row r="21" spans="1:13" s="1" customFormat="1" ht="12.75" customHeight="1" outlineLevel="1">
      <c r="A21" s="89"/>
      <c r="D21" s="78"/>
      <c r="E21" s="79"/>
      <c r="G21" s="80"/>
      <c r="H21" s="52"/>
    </row>
    <row r="22" spans="1:13" s="1" customFormat="1" ht="12.75" customHeight="1" outlineLevel="1">
      <c r="A22" s="89" t="s">
        <v>44</v>
      </c>
      <c r="B22" s="264"/>
      <c r="C22" s="70"/>
      <c r="D22" s="83"/>
      <c r="E22" s="291">
        <f>-(32695+2347)</f>
        <v>-35042</v>
      </c>
      <c r="F22" s="274"/>
      <c r="G22" s="291">
        <f>-(23557+2126)</f>
        <v>-25683</v>
      </c>
      <c r="H22" s="52"/>
      <c r="I22" s="52"/>
      <c r="J22" s="52"/>
    </row>
    <row r="23" spans="1:13" s="1" customFormat="1" ht="12.75" customHeight="1" outlineLevel="1">
      <c r="A23" s="89" t="s">
        <v>45</v>
      </c>
      <c r="D23" s="78"/>
      <c r="E23" s="291">
        <v>-108048</v>
      </c>
      <c r="G23" s="291">
        <v>-79192</v>
      </c>
      <c r="H23" s="52"/>
      <c r="I23" s="52"/>
      <c r="J23" s="52"/>
    </row>
    <row r="24" spans="1:13" s="1" customFormat="1" ht="12.75" customHeight="1" outlineLevel="1">
      <c r="A24" s="89"/>
      <c r="B24" s="266"/>
      <c r="C24" s="89"/>
      <c r="D24" s="61"/>
      <c r="E24" s="61"/>
      <c r="F24" s="275"/>
      <c r="G24" s="61"/>
      <c r="H24" s="52"/>
      <c r="I24" s="52"/>
      <c r="J24" s="52"/>
    </row>
    <row r="25" spans="1:13" s="1" customFormat="1" ht="12.75" customHeight="1" outlineLevel="1">
      <c r="A25" s="91" t="s">
        <v>46</v>
      </c>
      <c r="C25" s="73">
        <v>29</v>
      </c>
      <c r="D25" s="79"/>
      <c r="E25" s="61">
        <f>SUM(E17:E23)</f>
        <v>1025347</v>
      </c>
      <c r="F25" s="80"/>
      <c r="G25" s="61">
        <f>SUM(G17:G23)</f>
        <v>751312</v>
      </c>
      <c r="H25" s="52"/>
    </row>
    <row r="26" spans="1:13" s="1" customFormat="1" ht="16.5" customHeight="1">
      <c r="A26" s="77" t="s">
        <v>47</v>
      </c>
      <c r="D26" s="79"/>
      <c r="E26" s="394"/>
      <c r="F26" s="80"/>
      <c r="H26" s="52"/>
    </row>
    <row r="27" spans="1:13" s="1" customFormat="1" outlineLevel="1">
      <c r="A27" s="91"/>
      <c r="B27" s="61"/>
      <c r="C27" s="61"/>
      <c r="D27" s="61"/>
      <c r="E27" s="61"/>
      <c r="F27" s="61"/>
      <c r="G27" s="61"/>
      <c r="H27" s="52"/>
    </row>
    <row r="28" spans="1:13" s="1" customFormat="1" outlineLevel="1">
      <c r="A28" s="89" t="s">
        <v>49</v>
      </c>
      <c r="D28" s="78"/>
      <c r="E28" s="61">
        <f>-(36116+13951)</f>
        <v>-50067</v>
      </c>
      <c r="G28" s="61">
        <f>-(32354+7523)</f>
        <v>-39877</v>
      </c>
      <c r="H28" s="52"/>
      <c r="I28" s="52"/>
      <c r="J28" s="52"/>
    </row>
    <row r="29" spans="1:13" s="1" customFormat="1" ht="16.5" customHeight="1" outlineLevel="1">
      <c r="A29" s="89" t="s">
        <v>48</v>
      </c>
      <c r="B29" s="61"/>
      <c r="C29" s="61"/>
      <c r="D29" s="61"/>
      <c r="E29" s="61">
        <f>-(107058+10166+29425)</f>
        <v>-146649</v>
      </c>
      <c r="F29" s="61"/>
      <c r="G29" s="61">
        <f>-(101963+4954+28134)</f>
        <v>-135051</v>
      </c>
      <c r="H29" s="52"/>
    </row>
    <row r="30" spans="1:13" s="1" customFormat="1" ht="16.5" hidden="1" customHeight="1" outlineLevel="1">
      <c r="A30" s="292" t="s">
        <v>140</v>
      </c>
      <c r="C30" s="293"/>
      <c r="D30" s="295"/>
      <c r="E30" s="61">
        <v>0</v>
      </c>
      <c r="F30" s="294"/>
      <c r="G30" s="61"/>
      <c r="H30" s="52"/>
    </row>
    <row r="31" spans="1:13" s="1" customFormat="1" outlineLevel="1">
      <c r="A31" s="89" t="s">
        <v>51</v>
      </c>
      <c r="C31" s="293"/>
      <c r="D31" s="295"/>
      <c r="E31" s="61">
        <v>-139035</v>
      </c>
      <c r="F31" s="294"/>
      <c r="G31" s="61">
        <v>-138320</v>
      </c>
      <c r="H31" s="52"/>
      <c r="I31" s="52"/>
      <c r="J31" s="52"/>
    </row>
    <row r="32" spans="1:13" s="1" customFormat="1" ht="12.75" customHeight="1" outlineLevel="1">
      <c r="A32" s="89" t="s">
        <v>52</v>
      </c>
      <c r="D32" s="79"/>
      <c r="E32" s="61">
        <v>-2005</v>
      </c>
      <c r="F32" s="80"/>
      <c r="G32" s="61">
        <v>-3223</v>
      </c>
      <c r="H32" s="52"/>
      <c r="I32" s="52"/>
      <c r="J32" s="52"/>
      <c r="M32" s="415">
        <v>-1328</v>
      </c>
    </row>
    <row r="33" spans="1:13" s="1" customFormat="1" outlineLevel="1">
      <c r="A33" s="89" t="s">
        <v>50</v>
      </c>
      <c r="D33" s="79"/>
      <c r="E33" s="61">
        <v>-130564</v>
      </c>
      <c r="F33" s="80"/>
      <c r="G33" s="61">
        <v>-125754</v>
      </c>
      <c r="H33" s="52"/>
      <c r="I33" s="52"/>
      <c r="J33" s="52"/>
      <c r="M33" s="416">
        <v>-1459</v>
      </c>
    </row>
    <row r="34" spans="1:13" s="1" customFormat="1" ht="14.1" hidden="1" customHeight="1" outlineLevel="1">
      <c r="A34" s="89" t="s">
        <v>53</v>
      </c>
      <c r="D34" s="79"/>
      <c r="E34" s="61">
        <v>0</v>
      </c>
      <c r="F34" s="80"/>
      <c r="G34" s="61">
        <v>0</v>
      </c>
      <c r="H34" s="76"/>
      <c r="I34" s="52"/>
      <c r="J34" s="52"/>
    </row>
    <row r="35" spans="1:13" s="1" customFormat="1" outlineLevel="1">
      <c r="A35" s="89" t="s">
        <v>54</v>
      </c>
      <c r="B35" s="61"/>
      <c r="C35" s="61"/>
      <c r="D35" s="61"/>
      <c r="E35" s="61">
        <f>-(1894+510+8116+2848+121+400+2+914-360)</f>
        <v>-14445</v>
      </c>
      <c r="F35" s="61"/>
      <c r="G35" s="61">
        <f>-(544+401+7249+2255+109+51+1+490)</f>
        <v>-11100</v>
      </c>
      <c r="H35" s="76"/>
      <c r="I35" s="52"/>
      <c r="J35" s="52"/>
    </row>
    <row r="36" spans="1:13" s="1" customFormat="1" ht="16.5" customHeight="1">
      <c r="A36" s="91" t="s">
        <v>55</v>
      </c>
      <c r="C36" s="316">
        <v>30</v>
      </c>
      <c r="D36" s="79"/>
      <c r="E36" s="61">
        <f>SUM(E28:E35)</f>
        <v>-482765</v>
      </c>
      <c r="F36" s="80"/>
      <c r="G36" s="61">
        <f>SUM(G28:G35)</f>
        <v>-453325</v>
      </c>
      <c r="H36" s="52"/>
    </row>
    <row r="37" spans="1:13" s="1" customFormat="1" ht="16.5" customHeight="1">
      <c r="A37" s="77"/>
      <c r="B37" s="61"/>
      <c r="C37" s="61"/>
      <c r="D37" s="61"/>
      <c r="E37" s="61"/>
      <c r="F37" s="61"/>
      <c r="G37" s="61"/>
      <c r="H37" s="52"/>
    </row>
    <row r="38" spans="1:13" s="92" customFormat="1">
      <c r="A38" s="77" t="s">
        <v>56</v>
      </c>
      <c r="B38" s="61"/>
      <c r="C38" s="61"/>
      <c r="D38" s="61"/>
      <c r="E38" s="61">
        <f>SUM(E25+E36)</f>
        <v>542582</v>
      </c>
      <c r="F38" s="61">
        <f>SUM(F25+F36)</f>
        <v>0</v>
      </c>
      <c r="G38" s="61">
        <f>SUM(G25+G36)</f>
        <v>297987</v>
      </c>
      <c r="H38" s="52"/>
      <c r="J38" s="1"/>
    </row>
    <row r="39" spans="1:13" s="1" customFormat="1" ht="16.5" customHeight="1">
      <c r="A39" s="77"/>
      <c r="B39" s="61"/>
      <c r="C39" s="61"/>
      <c r="D39" s="61"/>
      <c r="E39" s="61"/>
      <c r="F39" s="61"/>
      <c r="G39" s="61"/>
      <c r="H39" s="52"/>
    </row>
    <row r="40" spans="1:13" s="1" customFormat="1" outlineLevel="1">
      <c r="A40" s="77" t="s">
        <v>57</v>
      </c>
      <c r="D40" s="79"/>
      <c r="E40" s="394"/>
      <c r="F40" s="80"/>
      <c r="H40" s="52"/>
    </row>
    <row r="41" spans="1:13" s="1" customFormat="1" outlineLevel="1">
      <c r="A41" s="94"/>
      <c r="B41" s="61"/>
      <c r="C41" s="61"/>
      <c r="D41" s="61"/>
      <c r="E41" s="61"/>
      <c r="F41" s="61"/>
      <c r="G41" s="61"/>
      <c r="H41" s="52"/>
    </row>
    <row r="42" spans="1:13" s="1" customFormat="1" outlineLevel="1">
      <c r="A42" s="89" t="s">
        <v>48</v>
      </c>
      <c r="B42" s="61"/>
      <c r="C42" s="61"/>
      <c r="D42" s="61"/>
      <c r="E42" s="61">
        <f>-(64582+2229+42237)</f>
        <v>-109048</v>
      </c>
      <c r="F42" s="61"/>
      <c r="G42" s="61">
        <f>-(56455+752+39852)</f>
        <v>-97059</v>
      </c>
      <c r="H42" s="52"/>
      <c r="I42" s="52"/>
      <c r="J42" s="52"/>
    </row>
    <row r="43" spans="1:13" s="1" customFormat="1" outlineLevel="1">
      <c r="A43" s="292" t="s">
        <v>140</v>
      </c>
      <c r="B43" s="292"/>
      <c r="C43" s="293"/>
      <c r="D43" s="295"/>
      <c r="E43" s="61">
        <v>2332</v>
      </c>
      <c r="F43" s="294"/>
      <c r="G43" s="61">
        <v>2357</v>
      </c>
      <c r="H43" s="52"/>
      <c r="I43" s="52"/>
      <c r="J43" s="52"/>
    </row>
    <row r="44" spans="1:13" s="1" customFormat="1" outlineLevel="1">
      <c r="A44" s="89" t="s">
        <v>51</v>
      </c>
      <c r="B44" s="61"/>
      <c r="C44" s="61"/>
      <c r="D44" s="61"/>
      <c r="E44" s="61">
        <f>-2787-E46-E45</f>
        <v>-1158</v>
      </c>
      <c r="F44" s="61"/>
      <c r="G44" s="61">
        <v>-1139</v>
      </c>
      <c r="H44" s="52"/>
      <c r="I44" s="52"/>
      <c r="J44" s="52"/>
    </row>
    <row r="45" spans="1:13" s="1" customFormat="1" outlineLevel="1">
      <c r="A45" s="292" t="s">
        <v>141</v>
      </c>
      <c r="B45" s="292"/>
      <c r="C45" s="293"/>
      <c r="D45" s="295"/>
      <c r="E45" s="61">
        <v>-1459</v>
      </c>
      <c r="F45" s="294"/>
      <c r="G45" s="61">
        <v>-6071</v>
      </c>
      <c r="H45" s="52"/>
      <c r="I45" s="52"/>
      <c r="J45" s="52"/>
    </row>
    <row r="46" spans="1:13" s="1" customFormat="1" ht="12.75" customHeight="1" outlineLevel="1">
      <c r="A46" s="89" t="s">
        <v>52</v>
      </c>
      <c r="D46" s="79"/>
      <c r="E46" s="61">
        <v>-170</v>
      </c>
      <c r="F46" s="80"/>
      <c r="G46" s="61">
        <v>-509</v>
      </c>
      <c r="H46" s="52"/>
      <c r="I46" s="52"/>
      <c r="J46" s="52"/>
    </row>
    <row r="47" spans="1:13" s="1" customFormat="1" outlineLevel="1">
      <c r="A47" s="89" t="s">
        <v>58</v>
      </c>
      <c r="B47" s="61"/>
      <c r="C47" s="61"/>
      <c r="D47" s="61"/>
      <c r="E47" s="61">
        <v>-397</v>
      </c>
      <c r="F47" s="61"/>
      <c r="G47" s="61">
        <v>-127</v>
      </c>
      <c r="H47" s="52"/>
      <c r="I47" s="52"/>
      <c r="J47" s="52"/>
    </row>
    <row r="48" spans="1:13" s="1" customFormat="1" ht="12.75" customHeight="1" outlineLevel="1">
      <c r="A48" s="89" t="s">
        <v>53</v>
      </c>
      <c r="B48" s="61"/>
      <c r="C48" s="61"/>
      <c r="D48" s="61"/>
      <c r="E48" s="61">
        <f>-(15930+27176+130)</f>
        <v>-43236</v>
      </c>
      <c r="F48" s="61"/>
      <c r="G48" s="61">
        <f>-(-789+13823+-40+8)</f>
        <v>-13002</v>
      </c>
      <c r="H48" s="52"/>
      <c r="I48" s="52"/>
      <c r="J48" s="52"/>
    </row>
    <row r="49" spans="1:10" s="1" customFormat="1" outlineLevel="1">
      <c r="A49" s="89" t="s">
        <v>59</v>
      </c>
      <c r="B49" s="61"/>
      <c r="C49" s="61"/>
      <c r="D49" s="61"/>
      <c r="E49" s="61">
        <f>-(5467+6095+703-7+518+1998+630+1649)</f>
        <v>-17053</v>
      </c>
      <c r="F49" s="61"/>
      <c r="G49" s="61">
        <f>-(9885+2733+385-8+390+1555+107+1398)</f>
        <v>-16445</v>
      </c>
      <c r="H49" s="52"/>
      <c r="I49" s="52"/>
      <c r="J49" s="52"/>
    </row>
    <row r="50" spans="1:10" s="1" customFormat="1" ht="16.350000000000001" customHeight="1">
      <c r="A50" s="91" t="s">
        <v>60</v>
      </c>
      <c r="B50" s="61"/>
      <c r="C50" s="316">
        <v>30</v>
      </c>
      <c r="D50" s="61"/>
      <c r="E50" s="61">
        <f>SUM(E42:E49)</f>
        <v>-170189</v>
      </c>
      <c r="F50" s="61"/>
      <c r="G50" s="61">
        <f>SUM(G42:G49)</f>
        <v>-131995</v>
      </c>
      <c r="H50" s="52"/>
    </row>
    <row r="51" spans="1:10" s="1" customFormat="1" ht="16.350000000000001" customHeight="1">
      <c r="A51" s="89"/>
      <c r="D51" s="79"/>
      <c r="E51" s="394"/>
      <c r="F51" s="80"/>
      <c r="H51" s="76"/>
    </row>
    <row r="52" spans="1:10" s="1" customFormat="1" ht="16.350000000000001" customHeight="1">
      <c r="B52" s="61"/>
      <c r="C52" s="61"/>
      <c r="D52" s="61"/>
      <c r="E52" s="61"/>
      <c r="F52" s="61"/>
      <c r="G52" s="61"/>
      <c r="H52" s="52"/>
    </row>
    <row r="53" spans="1:10" s="1" customFormat="1">
      <c r="A53" s="96" t="s">
        <v>61</v>
      </c>
      <c r="B53" s="61"/>
      <c r="C53" s="70"/>
      <c r="D53" s="48"/>
      <c r="E53" s="97">
        <f>E38+E50</f>
        <v>372393</v>
      </c>
      <c r="F53" s="296">
        <f t="shared" ref="F53:G53" si="0">F38+F50</f>
        <v>0</v>
      </c>
      <c r="G53" s="97">
        <f t="shared" si="0"/>
        <v>165992</v>
      </c>
      <c r="H53" s="52"/>
      <c r="I53" s="52"/>
    </row>
    <row r="54" spans="1:10" s="1" customFormat="1" ht="13.7" customHeight="1">
      <c r="A54" s="95"/>
      <c r="B54" s="61"/>
      <c r="C54" s="61"/>
      <c r="D54" s="29"/>
      <c r="E54" s="29"/>
      <c r="F54" s="61"/>
      <c r="G54" s="29"/>
      <c r="H54" s="52"/>
    </row>
    <row r="55" spans="1:10" s="1" customFormat="1" outlineLevel="1">
      <c r="A55" s="77" t="s">
        <v>62</v>
      </c>
      <c r="B55" s="61"/>
      <c r="C55" s="61"/>
      <c r="D55" s="61"/>
      <c r="E55" s="61"/>
      <c r="F55" s="61"/>
      <c r="G55" s="61"/>
      <c r="H55" s="52"/>
    </row>
    <row r="56" spans="1:10" s="1" customFormat="1" ht="13.7" customHeight="1" outlineLevel="1">
      <c r="A56" s="95"/>
      <c r="D56" s="79"/>
      <c r="E56" s="394"/>
      <c r="F56" s="80"/>
      <c r="H56" s="52"/>
    </row>
    <row r="57" spans="1:10" s="1" customFormat="1" ht="13.7" customHeight="1" outlineLevel="1">
      <c r="A57" s="98" t="s">
        <v>63</v>
      </c>
      <c r="B57" s="61"/>
      <c r="C57" s="61"/>
      <c r="D57" s="61"/>
      <c r="E57" s="61"/>
      <c r="F57" s="61"/>
      <c r="G57" s="61"/>
      <c r="H57" s="52"/>
    </row>
    <row r="58" spans="1:10" s="1" customFormat="1" ht="12.75" hidden="1" customHeight="1" outlineLevel="1">
      <c r="A58" s="95" t="s">
        <v>64</v>
      </c>
      <c r="B58" s="61"/>
      <c r="C58" s="61"/>
      <c r="D58" s="61"/>
      <c r="E58" s="61"/>
      <c r="F58" s="61"/>
      <c r="G58" s="61"/>
      <c r="H58" s="52"/>
      <c r="I58" s="52"/>
      <c r="J58" s="52"/>
    </row>
    <row r="59" spans="1:10" s="1" customFormat="1" ht="12.75" customHeight="1" outlineLevel="1">
      <c r="A59" s="89" t="s">
        <v>65</v>
      </c>
      <c r="D59" s="79"/>
      <c r="E59" s="61">
        <v>12624</v>
      </c>
      <c r="F59" s="80"/>
      <c r="G59" s="61">
        <v>11500</v>
      </c>
      <c r="H59" s="52"/>
      <c r="I59" s="52"/>
      <c r="J59" s="52"/>
    </row>
    <row r="60" spans="1:10" s="1" customFormat="1" ht="12.75" customHeight="1" outlineLevel="1">
      <c r="A60" s="346" t="s">
        <v>190</v>
      </c>
      <c r="B60" s="299"/>
      <c r="C60" s="299"/>
      <c r="D60" s="302"/>
      <c r="E60" s="61">
        <v>0</v>
      </c>
      <c r="F60" s="301"/>
      <c r="G60" s="61">
        <v>69047</v>
      </c>
      <c r="H60" s="52"/>
      <c r="I60" s="52"/>
      <c r="J60" s="52"/>
    </row>
    <row r="61" spans="1:10" s="1" customFormat="1" ht="12.75" customHeight="1" outlineLevel="1">
      <c r="A61" s="89" t="s">
        <v>66</v>
      </c>
      <c r="B61" s="61"/>
      <c r="C61" s="61"/>
      <c r="D61" s="61"/>
      <c r="E61" s="61">
        <f>160+4974</f>
        <v>5134</v>
      </c>
      <c r="F61" s="61"/>
      <c r="G61" s="61">
        <v>626</v>
      </c>
      <c r="H61" s="52"/>
      <c r="I61" s="52"/>
      <c r="J61" s="52"/>
    </row>
    <row r="62" spans="1:10" s="1" customFormat="1" ht="12.75" customHeight="1" outlineLevel="1">
      <c r="A62" s="89" t="s">
        <v>67</v>
      </c>
      <c r="B62" s="61"/>
      <c r="C62" s="61"/>
      <c r="D62" s="61"/>
      <c r="E62" s="61">
        <v>62520</v>
      </c>
      <c r="F62" s="61"/>
      <c r="G62" s="61">
        <v>405</v>
      </c>
      <c r="H62" s="52"/>
      <c r="I62" s="52"/>
      <c r="J62" s="52"/>
    </row>
    <row r="63" spans="1:10" s="1" customFormat="1" ht="12.75" customHeight="1" outlineLevel="1">
      <c r="A63" s="89" t="s">
        <v>68</v>
      </c>
      <c r="B63" s="61"/>
      <c r="C63" s="61"/>
      <c r="D63" s="61"/>
      <c r="E63" s="61">
        <v>3608</v>
      </c>
      <c r="F63" s="61"/>
      <c r="G63" s="61">
        <v>365</v>
      </c>
      <c r="H63" s="52"/>
      <c r="I63" s="52"/>
      <c r="J63" s="52"/>
    </row>
    <row r="64" spans="1:10" s="1" customFormat="1" ht="12.75" customHeight="1" outlineLevel="1">
      <c r="A64" s="95"/>
      <c r="B64" s="61"/>
      <c r="C64" s="61"/>
      <c r="D64" s="61"/>
      <c r="E64" s="300"/>
      <c r="F64" s="61"/>
      <c r="G64" s="61"/>
      <c r="H64" s="52"/>
      <c r="I64" s="52"/>
    </row>
    <row r="65" spans="1:10" s="1" customFormat="1" ht="12.75" customHeight="1" outlineLevel="1">
      <c r="A65" s="98" t="s">
        <v>69</v>
      </c>
      <c r="C65" s="298"/>
      <c r="D65" s="79"/>
      <c r="E65" s="61"/>
      <c r="F65" s="80"/>
      <c r="G65" s="61"/>
      <c r="H65" s="52"/>
      <c r="I65" s="52"/>
    </row>
    <row r="66" spans="1:10" s="1" customFormat="1" ht="12.75" customHeight="1" outlineLevel="1">
      <c r="A66" s="95" t="s">
        <v>70</v>
      </c>
      <c r="B66" s="61"/>
      <c r="C66" s="61"/>
      <c r="D66" s="61"/>
      <c r="E66" s="61">
        <v>-126190</v>
      </c>
      <c r="F66" s="61"/>
      <c r="G66" s="61">
        <v>-117943</v>
      </c>
      <c r="H66" s="52"/>
      <c r="I66" s="52"/>
      <c r="J66" s="52"/>
    </row>
    <row r="67" spans="1:10" s="1" customFormat="1" ht="12.75" customHeight="1" outlineLevel="1">
      <c r="A67" s="346" t="s">
        <v>191</v>
      </c>
      <c r="B67" s="368"/>
      <c r="C67" s="369"/>
      <c r="D67" s="370"/>
      <c r="E67" s="61">
        <v>-50276</v>
      </c>
      <c r="F67" s="371"/>
      <c r="G67" s="61">
        <v>0</v>
      </c>
      <c r="H67" s="52"/>
      <c r="I67" s="52"/>
      <c r="J67" s="52"/>
    </row>
    <row r="68" spans="1:10" s="1" customFormat="1" ht="15" customHeight="1" outlineLevel="1">
      <c r="A68" s="346" t="s">
        <v>142</v>
      </c>
      <c r="B68" s="298"/>
      <c r="C68" s="299"/>
      <c r="D68" s="17"/>
      <c r="E68" s="61">
        <v>-59714</v>
      </c>
      <c r="F68" s="300"/>
      <c r="G68" s="61">
        <v>-55525</v>
      </c>
      <c r="H68" s="52"/>
      <c r="I68" s="52"/>
      <c r="J68" s="52"/>
    </row>
    <row r="69" spans="1:10" s="1" customFormat="1" outlineLevel="1">
      <c r="A69" s="89" t="s">
        <v>71</v>
      </c>
      <c r="B69" s="61"/>
      <c r="C69" s="61"/>
      <c r="D69" s="61"/>
      <c r="E69" s="61">
        <v>-191</v>
      </c>
      <c r="F69" s="61"/>
      <c r="G69" s="61">
        <v>-634</v>
      </c>
      <c r="H69" s="52"/>
      <c r="I69" s="52"/>
      <c r="J69" s="52"/>
    </row>
    <row r="70" spans="1:10" s="1" customFormat="1" ht="12.75" customHeight="1" outlineLevel="1">
      <c r="A70" s="89" t="s">
        <v>72</v>
      </c>
      <c r="B70" s="61"/>
      <c r="C70" s="61"/>
      <c r="D70" s="61"/>
      <c r="E70" s="61">
        <f>-(7462+26715)</f>
        <v>-34177</v>
      </c>
      <c r="F70" s="61"/>
      <c r="G70" s="61">
        <v>-6952</v>
      </c>
      <c r="H70" s="52"/>
      <c r="I70" s="52"/>
      <c r="J70" s="52"/>
    </row>
    <row r="71" spans="1:10" s="1" customFormat="1" ht="12.75" customHeight="1" outlineLevel="1">
      <c r="A71" s="89" t="s">
        <v>73</v>
      </c>
      <c r="D71" s="79"/>
      <c r="E71" s="61">
        <v>18485</v>
      </c>
      <c r="F71" s="80"/>
      <c r="G71" s="61">
        <v>-33287</v>
      </c>
      <c r="H71" s="52"/>
      <c r="I71" s="52"/>
      <c r="J71" s="52"/>
    </row>
    <row r="72" spans="1:10" s="1" customFormat="1" ht="12.75" customHeight="1" outlineLevel="1">
      <c r="A72" s="89" t="s">
        <v>74</v>
      </c>
      <c r="B72" s="61"/>
      <c r="C72" s="61"/>
      <c r="D72" s="61"/>
      <c r="E72" s="61">
        <v>-1038</v>
      </c>
      <c r="F72" s="61"/>
      <c r="G72" s="61">
        <v>-1144</v>
      </c>
      <c r="H72" s="52"/>
      <c r="I72" s="52"/>
      <c r="J72" s="52"/>
    </row>
    <row r="73" spans="1:10" s="1" customFormat="1" ht="12.75" customHeight="1" outlineLevel="1">
      <c r="A73" s="91" t="s">
        <v>75</v>
      </c>
      <c r="B73" s="61"/>
      <c r="C73" s="70">
        <v>31</v>
      </c>
      <c r="D73" s="48"/>
      <c r="E73" s="61">
        <f>SUM(E58:E72)</f>
        <v>-169215</v>
      </c>
      <c r="F73" s="61"/>
      <c r="G73" s="61">
        <f>SUM(G58:G72)</f>
        <v>-133542</v>
      </c>
      <c r="H73" s="52"/>
      <c r="I73" s="24"/>
      <c r="J73" s="52"/>
    </row>
    <row r="74" spans="1:10" s="1" customFormat="1" ht="17.45" customHeight="1">
      <c r="A74" s="98"/>
      <c r="B74" s="297"/>
      <c r="C74" s="298"/>
      <c r="D74" s="29"/>
      <c r="E74" s="29"/>
      <c r="F74" s="29"/>
      <c r="G74" s="29"/>
      <c r="H74" s="52"/>
      <c r="I74" s="24"/>
    </row>
    <row r="75" spans="1:10" s="1" customFormat="1">
      <c r="A75" s="98"/>
      <c r="B75" s="61"/>
      <c r="C75" s="61"/>
      <c r="D75" s="61"/>
      <c r="E75" s="61"/>
      <c r="F75" s="61"/>
      <c r="G75" s="61"/>
      <c r="H75" s="52"/>
    </row>
    <row r="76" spans="1:10" s="1" customFormat="1">
      <c r="A76" s="98" t="s">
        <v>76</v>
      </c>
      <c r="B76" s="297"/>
      <c r="C76" s="70"/>
      <c r="D76" s="48"/>
      <c r="E76" s="112">
        <f>E53+E73</f>
        <v>203178</v>
      </c>
      <c r="F76" s="303">
        <f>F53+F73</f>
        <v>0</v>
      </c>
      <c r="G76" s="112">
        <f>G53+G73</f>
        <v>32450</v>
      </c>
      <c r="H76" s="52"/>
      <c r="I76" s="52"/>
    </row>
    <row r="77" spans="1:10" s="1" customFormat="1">
      <c r="A77" s="98"/>
      <c r="B77" s="61"/>
      <c r="C77" s="70"/>
      <c r="D77" s="29"/>
      <c r="E77" s="29"/>
      <c r="F77" s="61"/>
      <c r="G77" s="29"/>
      <c r="H77" s="52"/>
      <c r="I77" s="52"/>
      <c r="J77" s="52"/>
    </row>
    <row r="78" spans="1:10" s="1" customFormat="1">
      <c r="A78" s="89" t="s">
        <v>77</v>
      </c>
      <c r="B78" s="61"/>
      <c r="C78" s="61"/>
      <c r="D78" s="61"/>
      <c r="E78" s="61">
        <v>-94795</v>
      </c>
      <c r="F78" s="61"/>
      <c r="G78" s="61">
        <f>-(11923+33117)</f>
        <v>-45040</v>
      </c>
      <c r="H78" s="52"/>
    </row>
    <row r="79" spans="1:10" s="1" customFormat="1" ht="13.7" customHeight="1">
      <c r="A79" s="89" t="s">
        <v>32</v>
      </c>
      <c r="B79" s="61"/>
      <c r="C79" s="61"/>
      <c r="D79" s="61"/>
      <c r="E79" s="61"/>
      <c r="F79" s="61"/>
      <c r="G79" s="61"/>
      <c r="H79" s="52"/>
      <c r="I79" s="52"/>
      <c r="J79" s="52"/>
    </row>
    <row r="80" spans="1:10" s="1" customFormat="1" hidden="1">
      <c r="B80" s="61"/>
      <c r="C80" s="61"/>
      <c r="D80" s="61"/>
      <c r="E80" s="61" t="s">
        <v>78</v>
      </c>
      <c r="F80" s="61"/>
      <c r="G80" s="61" t="s">
        <v>78</v>
      </c>
      <c r="H80" s="52"/>
      <c r="I80" s="52"/>
      <c r="J80" s="52"/>
    </row>
    <row r="81" spans="1:10" s="1" customFormat="1" ht="13.5" thickBot="1">
      <c r="A81" s="93" t="s">
        <v>199</v>
      </c>
      <c r="B81" s="61"/>
      <c r="C81" s="70"/>
      <c r="D81" s="48"/>
      <c r="E81" s="113">
        <f>E76+E78+E79</f>
        <v>108383</v>
      </c>
      <c r="F81" s="61"/>
      <c r="G81" s="113">
        <f>G76+G78+G79</f>
        <v>-12590</v>
      </c>
      <c r="H81" s="52"/>
    </row>
    <row r="82" spans="1:10" s="1" customFormat="1" ht="18" customHeight="1" thickTop="1">
      <c r="A82" s="93"/>
      <c r="C82" s="61"/>
      <c r="D82" s="61"/>
      <c r="E82" s="61"/>
      <c r="F82" s="61"/>
      <c r="G82" s="61"/>
      <c r="H82" s="52"/>
      <c r="I82" s="52"/>
      <c r="J82" s="52"/>
    </row>
    <row r="83" spans="1:10" s="1" customFormat="1">
      <c r="A83" s="81" t="s">
        <v>200</v>
      </c>
      <c r="C83" s="61"/>
      <c r="D83" s="61"/>
      <c r="E83" s="61"/>
      <c r="F83" s="61"/>
      <c r="G83" s="61"/>
      <c r="H83" s="52"/>
    </row>
    <row r="84" spans="1:10" s="76" customFormat="1" ht="14.25" customHeight="1">
      <c r="A84" s="81"/>
      <c r="B84" s="1"/>
      <c r="C84" s="61"/>
      <c r="D84" s="61"/>
      <c r="E84" s="61"/>
      <c r="F84" s="61"/>
      <c r="G84" s="61"/>
    </row>
    <row r="85" spans="1:10" s="76" customFormat="1">
      <c r="A85" s="99" t="s">
        <v>214</v>
      </c>
      <c r="B85" s="1"/>
      <c r="C85" s="70">
        <v>32</v>
      </c>
      <c r="D85" s="61"/>
      <c r="E85" s="304">
        <f>E81/48202865</f>
        <v>2.2484763094475814E-3</v>
      </c>
      <c r="F85" s="61"/>
      <c r="G85" s="304">
        <f>G81/48202865</f>
        <v>-2.6118779454291775E-4</v>
      </c>
    </row>
    <row r="86" spans="1:10" s="76" customFormat="1" ht="14.25" customHeight="1">
      <c r="A86" s="1"/>
      <c r="B86" s="75"/>
      <c r="C86" s="64"/>
      <c r="D86" s="55"/>
      <c r="E86" s="19"/>
      <c r="F86" s="75"/>
      <c r="G86" s="34"/>
      <c r="I86" s="100"/>
      <c r="J86" s="100"/>
    </row>
    <row r="87" spans="1:10" ht="14.45" customHeight="1">
      <c r="A87" s="426" t="s">
        <v>217</v>
      </c>
      <c r="B87" s="426"/>
      <c r="C87" s="426"/>
      <c r="D87" s="426"/>
      <c r="E87" s="426"/>
      <c r="F87" s="426"/>
      <c r="G87" s="426"/>
    </row>
    <row r="88" spans="1:10">
      <c r="A88" s="82"/>
      <c r="B88" s="264"/>
      <c r="C88" s="70"/>
      <c r="D88" s="101"/>
      <c r="E88" s="29"/>
      <c r="F88" s="100"/>
      <c r="G88" s="101"/>
    </row>
    <row r="89" spans="1:10">
      <c r="A89" s="103"/>
      <c r="B89" s="267"/>
      <c r="D89" s="104"/>
      <c r="E89" s="395"/>
      <c r="F89" s="267"/>
      <c r="G89" s="105"/>
    </row>
    <row r="90" spans="1:10">
      <c r="A90" s="103"/>
      <c r="B90" s="267"/>
      <c r="D90" s="104"/>
      <c r="E90" s="395"/>
      <c r="F90" s="267"/>
      <c r="G90" s="105"/>
    </row>
    <row r="91" spans="1:10">
      <c r="D91" s="62"/>
      <c r="E91" s="390"/>
      <c r="G91" s="62"/>
    </row>
    <row r="92" spans="1:10">
      <c r="D92" s="62"/>
      <c r="E92" s="390"/>
      <c r="G92" s="62"/>
    </row>
    <row r="93" spans="1:10">
      <c r="A93" s="106"/>
      <c r="B93" s="269"/>
      <c r="C93" s="208"/>
      <c r="D93" s="107"/>
      <c r="E93" s="396"/>
      <c r="F93" s="269"/>
      <c r="G93" s="107"/>
    </row>
    <row r="94" spans="1:10">
      <c r="D94" s="62"/>
      <c r="E94" s="390"/>
      <c r="G94" s="62"/>
    </row>
    <row r="95" spans="1:10">
      <c r="D95" s="62"/>
      <c r="E95" s="390"/>
      <c r="G95" s="62"/>
    </row>
    <row r="96" spans="1:10">
      <c r="D96" s="62"/>
      <c r="E96" s="390"/>
      <c r="G96" s="62"/>
    </row>
    <row r="97" spans="1:7">
      <c r="D97" s="62"/>
      <c r="E97" s="390"/>
      <c r="G97" s="62"/>
    </row>
    <row r="98" spans="1:7">
      <c r="D98" s="62"/>
      <c r="E98" s="390"/>
      <c r="G98" s="62"/>
    </row>
    <row r="99" spans="1:7">
      <c r="A99" s="106"/>
      <c r="B99" s="269"/>
      <c r="C99" s="208"/>
      <c r="D99" s="107"/>
      <c r="E99" s="396"/>
      <c r="F99" s="269"/>
      <c r="G99" s="107"/>
    </row>
    <row r="100" spans="1:7">
      <c r="A100" s="106"/>
      <c r="B100" s="269"/>
      <c r="C100" s="208"/>
      <c r="D100" s="107"/>
      <c r="E100" s="396"/>
      <c r="F100" s="269"/>
      <c r="G100" s="107"/>
    </row>
    <row r="101" spans="1:7">
      <c r="D101" s="62"/>
      <c r="E101" s="390"/>
      <c r="G101" s="62"/>
    </row>
    <row r="102" spans="1:7">
      <c r="A102" s="108"/>
      <c r="B102" s="270"/>
      <c r="C102" s="208"/>
      <c r="D102" s="109"/>
      <c r="E102" s="397"/>
      <c r="F102" s="270"/>
      <c r="G102" s="109"/>
    </row>
    <row r="103" spans="1:7">
      <c r="A103" s="103"/>
      <c r="B103" s="267"/>
      <c r="D103" s="104"/>
      <c r="E103" s="395"/>
      <c r="F103" s="267"/>
      <c r="G103" s="104"/>
    </row>
    <row r="104" spans="1:7">
      <c r="A104" s="110"/>
      <c r="B104" s="271"/>
      <c r="D104" s="111"/>
      <c r="E104" s="398"/>
      <c r="F104" s="271"/>
      <c r="G104" s="111"/>
    </row>
    <row r="105" spans="1:7">
      <c r="A105" s="110"/>
      <c r="B105" s="271"/>
      <c r="D105" s="111"/>
      <c r="E105" s="398"/>
      <c r="F105" s="271"/>
      <c r="G105" s="111"/>
    </row>
    <row r="106" spans="1:7">
      <c r="A106" s="110"/>
      <c r="B106" s="271"/>
      <c r="D106" s="111"/>
      <c r="E106" s="398"/>
      <c r="F106" s="271"/>
      <c r="G106" s="111"/>
    </row>
    <row r="107" spans="1:7" ht="15.75" customHeight="1">
      <c r="D107" s="62"/>
      <c r="E107" s="390"/>
      <c r="G107" s="62"/>
    </row>
    <row r="108" spans="1:7">
      <c r="D108" s="62"/>
      <c r="E108" s="390"/>
      <c r="G108" s="62"/>
    </row>
    <row r="109" spans="1:7">
      <c r="D109" s="62"/>
      <c r="E109" s="390"/>
      <c r="G109" s="62"/>
    </row>
    <row r="110" spans="1:7">
      <c r="D110" s="62"/>
      <c r="E110" s="390"/>
      <c r="G110" s="62"/>
    </row>
    <row r="111" spans="1:7">
      <c r="D111" s="62"/>
      <c r="E111" s="390"/>
      <c r="G111" s="62"/>
    </row>
    <row r="112" spans="1:7">
      <c r="D112" s="62"/>
      <c r="E112" s="390"/>
      <c r="G112" s="62"/>
    </row>
    <row r="113" spans="4:7">
      <c r="D113" s="62"/>
      <c r="E113" s="390"/>
      <c r="G113" s="62"/>
    </row>
    <row r="114" spans="4:7">
      <c r="D114" s="62"/>
      <c r="E114" s="390"/>
      <c r="G114" s="62"/>
    </row>
    <row r="115" spans="4:7">
      <c r="D115" s="62"/>
      <c r="E115" s="390"/>
      <c r="G115" s="62"/>
    </row>
    <row r="116" spans="4:7">
      <c r="D116" s="62"/>
      <c r="E116" s="390"/>
      <c r="G116" s="62"/>
    </row>
    <row r="117" spans="4:7">
      <c r="D117" s="62"/>
      <c r="E117" s="390"/>
      <c r="G117" s="62"/>
    </row>
    <row r="118" spans="4:7">
      <c r="D118" s="62"/>
      <c r="E118" s="390"/>
      <c r="G118" s="62"/>
    </row>
    <row r="119" spans="4:7">
      <c r="D119" s="62"/>
      <c r="E119" s="390"/>
      <c r="G119" s="62"/>
    </row>
    <row r="120" spans="4:7">
      <c r="D120" s="62"/>
      <c r="E120" s="390"/>
      <c r="G120" s="62"/>
    </row>
    <row r="121" spans="4:7">
      <c r="D121" s="62"/>
      <c r="E121" s="390"/>
      <c r="G121" s="62"/>
    </row>
    <row r="122" spans="4:7">
      <c r="D122" s="62"/>
      <c r="E122" s="390"/>
      <c r="G122" s="62"/>
    </row>
    <row r="123" spans="4:7">
      <c r="D123" s="62"/>
      <c r="E123" s="390"/>
      <c r="G123" s="62"/>
    </row>
    <row r="124" spans="4:7">
      <c r="D124" s="62"/>
      <c r="E124" s="390"/>
      <c r="G124" s="62"/>
    </row>
    <row r="125" spans="4:7">
      <c r="D125" s="62"/>
      <c r="E125" s="390"/>
      <c r="G125" s="62"/>
    </row>
    <row r="126" spans="4:7">
      <c r="D126" s="62"/>
      <c r="E126" s="390"/>
      <c r="G126" s="62"/>
    </row>
    <row r="127" spans="4:7">
      <c r="D127" s="62"/>
      <c r="E127" s="390"/>
      <c r="G127" s="62"/>
    </row>
    <row r="128" spans="4:7">
      <c r="D128" s="62"/>
      <c r="E128" s="390"/>
      <c r="G128" s="62"/>
    </row>
    <row r="129" spans="4:7">
      <c r="D129" s="62"/>
      <c r="E129" s="390"/>
      <c r="G129" s="62"/>
    </row>
    <row r="130" spans="4:7">
      <c r="E130" s="390"/>
      <c r="G130" s="62"/>
    </row>
    <row r="131" spans="4:7">
      <c r="E131" s="390"/>
      <c r="G131" s="62"/>
    </row>
    <row r="132" spans="4:7">
      <c r="E132" s="390"/>
      <c r="G132" s="62"/>
    </row>
    <row r="133" spans="4:7">
      <c r="E133" s="390"/>
      <c r="G133" s="62"/>
    </row>
    <row r="134" spans="4:7">
      <c r="E134" s="390"/>
      <c r="G134" s="62"/>
    </row>
    <row r="135" spans="4:7">
      <c r="E135" s="390"/>
      <c r="G135" s="62"/>
    </row>
    <row r="136" spans="4:7">
      <c r="E136" s="390"/>
      <c r="G136" s="62"/>
    </row>
    <row r="137" spans="4:7">
      <c r="E137" s="390"/>
      <c r="G137" s="62"/>
    </row>
    <row r="138" spans="4:7">
      <c r="E138" s="390"/>
      <c r="G138" s="62"/>
    </row>
    <row r="139" spans="4:7">
      <c r="E139" s="390"/>
      <c r="G139" s="62"/>
    </row>
    <row r="140" spans="4:7">
      <c r="E140" s="390"/>
      <c r="G140" s="62"/>
    </row>
    <row r="141" spans="4:7">
      <c r="E141" s="390"/>
      <c r="G141" s="62"/>
    </row>
    <row r="142" spans="4:7">
      <c r="E142" s="390"/>
      <c r="G142" s="62"/>
    </row>
    <row r="143" spans="4:7">
      <c r="E143" s="390"/>
      <c r="G143" s="62"/>
    </row>
    <row r="144" spans="4:7">
      <c r="E144" s="390"/>
      <c r="G144" s="62"/>
    </row>
    <row r="145" spans="5:7">
      <c r="E145" s="390"/>
      <c r="G145" s="62"/>
    </row>
    <row r="146" spans="5:7">
      <c r="E146" s="390"/>
      <c r="G146" s="62"/>
    </row>
    <row r="147" spans="5:7">
      <c r="E147" s="390"/>
      <c r="G147" s="62"/>
    </row>
    <row r="148" spans="5:7">
      <c r="E148" s="390"/>
      <c r="G148" s="62"/>
    </row>
    <row r="149" spans="5:7">
      <c r="E149" s="390"/>
      <c r="G149" s="62"/>
    </row>
    <row r="150" spans="5:7">
      <c r="E150" s="390"/>
      <c r="G150" s="62"/>
    </row>
    <row r="151" spans="5:7">
      <c r="E151" s="390"/>
      <c r="G151" s="62"/>
    </row>
    <row r="152" spans="5:7">
      <c r="E152" s="390"/>
      <c r="G152" s="62"/>
    </row>
    <row r="153" spans="5:7">
      <c r="E153" s="390"/>
      <c r="G153" s="62"/>
    </row>
    <row r="154" spans="5:7">
      <c r="E154" s="390"/>
      <c r="G154" s="62"/>
    </row>
    <row r="155" spans="5:7">
      <c r="E155" s="390"/>
      <c r="G155" s="62"/>
    </row>
    <row r="156" spans="5:7">
      <c r="E156" s="390"/>
      <c r="G156" s="62"/>
    </row>
    <row r="157" spans="5:7">
      <c r="E157" s="390"/>
      <c r="G157" s="62"/>
    </row>
    <row r="158" spans="5:7">
      <c r="E158" s="390"/>
      <c r="G158" s="62"/>
    </row>
    <row r="159" spans="5:7">
      <c r="E159" s="390"/>
      <c r="G159" s="62"/>
    </row>
    <row r="160" spans="5:7">
      <c r="E160" s="390"/>
      <c r="G160" s="62"/>
    </row>
    <row r="161" spans="5:7">
      <c r="E161" s="390"/>
      <c r="G161" s="62"/>
    </row>
    <row r="162" spans="5:7">
      <c r="E162" s="390"/>
      <c r="G162" s="62"/>
    </row>
    <row r="163" spans="5:7">
      <c r="E163" s="390"/>
      <c r="G163" s="62"/>
    </row>
    <row r="164" spans="5:7">
      <c r="E164" s="390"/>
      <c r="G164" s="62"/>
    </row>
    <row r="165" spans="5:7">
      <c r="E165" s="390"/>
      <c r="G165" s="62"/>
    </row>
    <row r="166" spans="5:7">
      <c r="E166" s="390"/>
      <c r="G166" s="62"/>
    </row>
    <row r="167" spans="5:7">
      <c r="E167" s="390"/>
      <c r="G167" s="62"/>
    </row>
    <row r="168" spans="5:7">
      <c r="E168" s="390"/>
      <c r="G168" s="62"/>
    </row>
    <row r="169" spans="5:7">
      <c r="E169" s="390"/>
      <c r="G169" s="62"/>
    </row>
    <row r="170" spans="5:7">
      <c r="E170" s="390"/>
      <c r="G170" s="62"/>
    </row>
    <row r="171" spans="5:7">
      <c r="E171" s="390"/>
      <c r="G171" s="62"/>
    </row>
    <row r="172" spans="5:7">
      <c r="E172" s="390"/>
      <c r="G172" s="62"/>
    </row>
    <row r="173" spans="5:7">
      <c r="E173" s="390"/>
      <c r="G173" s="62"/>
    </row>
    <row r="174" spans="5:7">
      <c r="E174" s="390"/>
      <c r="G174" s="62"/>
    </row>
    <row r="175" spans="5:7">
      <c r="E175" s="390"/>
      <c r="G175" s="62"/>
    </row>
    <row r="176" spans="5:7">
      <c r="E176" s="390"/>
      <c r="G176" s="62"/>
    </row>
    <row r="177" spans="5:7">
      <c r="E177" s="390"/>
      <c r="G177" s="62"/>
    </row>
    <row r="178" spans="5:7">
      <c r="E178" s="390"/>
      <c r="G178" s="62"/>
    </row>
    <row r="179" spans="5:7">
      <c r="E179" s="390"/>
      <c r="G179" s="62"/>
    </row>
    <row r="180" spans="5:7">
      <c r="E180" s="390"/>
      <c r="G180" s="62"/>
    </row>
    <row r="181" spans="5:7">
      <c r="E181" s="390"/>
      <c r="G181" s="62"/>
    </row>
    <row r="182" spans="5:7">
      <c r="E182" s="390"/>
      <c r="G182" s="62"/>
    </row>
    <row r="183" spans="5:7">
      <c r="E183" s="390"/>
      <c r="G183" s="62"/>
    </row>
    <row r="184" spans="5:7">
      <c r="E184" s="390"/>
      <c r="G184" s="62"/>
    </row>
    <row r="185" spans="5:7">
      <c r="E185" s="390"/>
      <c r="G185" s="62"/>
    </row>
    <row r="186" spans="5:7">
      <c r="E186" s="390"/>
      <c r="G186" s="62"/>
    </row>
    <row r="187" spans="5:7">
      <c r="E187" s="390"/>
      <c r="G187" s="62"/>
    </row>
    <row r="188" spans="5:7">
      <c r="E188" s="390"/>
      <c r="G188" s="62"/>
    </row>
    <row r="189" spans="5:7">
      <c r="E189" s="390"/>
      <c r="G189" s="62"/>
    </row>
    <row r="190" spans="5:7">
      <c r="E190" s="390"/>
      <c r="G190" s="62"/>
    </row>
    <row r="191" spans="5:7">
      <c r="E191" s="390"/>
      <c r="G191" s="62"/>
    </row>
    <row r="192" spans="5:7">
      <c r="E192" s="390"/>
      <c r="G192" s="62"/>
    </row>
    <row r="193" spans="5:7">
      <c r="E193" s="390"/>
      <c r="G193" s="62"/>
    </row>
    <row r="194" spans="5:7">
      <c r="E194" s="390"/>
      <c r="G194" s="62"/>
    </row>
    <row r="195" spans="5:7">
      <c r="E195" s="390"/>
      <c r="G195" s="62"/>
    </row>
    <row r="196" spans="5:7">
      <c r="E196" s="390"/>
      <c r="G196" s="62"/>
    </row>
    <row r="197" spans="5:7">
      <c r="E197" s="390"/>
      <c r="G197" s="62"/>
    </row>
    <row r="198" spans="5:7">
      <c r="E198" s="390"/>
      <c r="G198" s="62"/>
    </row>
    <row r="199" spans="5:7">
      <c r="E199" s="390"/>
      <c r="G199" s="62"/>
    </row>
    <row r="200" spans="5:7">
      <c r="E200" s="390"/>
      <c r="G200" s="62"/>
    </row>
    <row r="201" spans="5:7">
      <c r="E201" s="390"/>
      <c r="G201" s="62"/>
    </row>
    <row r="202" spans="5:7">
      <c r="E202" s="390"/>
      <c r="G202" s="62"/>
    </row>
    <row r="203" spans="5:7">
      <c r="E203" s="390"/>
      <c r="G203" s="62"/>
    </row>
    <row r="204" spans="5:7">
      <c r="E204" s="390"/>
      <c r="G204" s="62"/>
    </row>
    <row r="205" spans="5:7">
      <c r="E205" s="390"/>
      <c r="G205" s="62"/>
    </row>
    <row r="206" spans="5:7">
      <c r="E206" s="390"/>
      <c r="G206" s="62"/>
    </row>
    <row r="207" spans="5:7">
      <c r="E207" s="390"/>
      <c r="G207" s="62"/>
    </row>
    <row r="208" spans="5:7">
      <c r="E208" s="390"/>
      <c r="G208" s="62"/>
    </row>
    <row r="209" spans="3:7">
      <c r="E209" s="390"/>
      <c r="G209" s="62"/>
    </row>
    <row r="210" spans="3:7">
      <c r="E210" s="390"/>
      <c r="G210" s="62"/>
    </row>
    <row r="211" spans="3:7">
      <c r="E211" s="390"/>
      <c r="G211" s="62"/>
    </row>
    <row r="212" spans="3:7">
      <c r="E212" s="390"/>
      <c r="G212" s="62"/>
    </row>
    <row r="213" spans="3:7">
      <c r="E213" s="390"/>
      <c r="G213" s="62"/>
    </row>
    <row r="214" spans="3:7">
      <c r="E214" s="390"/>
      <c r="G214" s="62"/>
    </row>
    <row r="215" spans="3:7">
      <c r="E215" s="390"/>
      <c r="G215" s="62"/>
    </row>
    <row r="216" spans="3:7">
      <c r="E216" s="390"/>
      <c r="G216" s="62"/>
    </row>
    <row r="217" spans="3:7">
      <c r="E217" s="390"/>
      <c r="G217" s="62"/>
    </row>
    <row r="224" spans="3:7">
      <c r="C224" s="60"/>
    </row>
    <row r="225" spans="3:3">
      <c r="C225" s="60"/>
    </row>
    <row r="226" spans="3:3">
      <c r="C226" s="60"/>
    </row>
    <row r="227" spans="3:3">
      <c r="C227" s="60"/>
    </row>
    <row r="228" spans="3:3">
      <c r="C228" s="60"/>
    </row>
    <row r="229" spans="3:3">
      <c r="C229" s="60"/>
    </row>
    <row r="230" spans="3:3">
      <c r="C230" s="60"/>
    </row>
    <row r="231" spans="3:3">
      <c r="C231" s="60"/>
    </row>
    <row r="232" spans="3:3">
      <c r="C232" s="60"/>
    </row>
    <row r="233" spans="3:3">
      <c r="C233" s="60"/>
    </row>
    <row r="234" spans="3:3">
      <c r="C234" s="60"/>
    </row>
    <row r="235" spans="3:3">
      <c r="C235" s="60"/>
    </row>
    <row r="236" spans="3:3">
      <c r="C236" s="60"/>
    </row>
    <row r="237" spans="3:3">
      <c r="C237" s="60"/>
    </row>
    <row r="238" spans="3:3">
      <c r="C238" s="60"/>
    </row>
    <row r="239" spans="3:3">
      <c r="C239" s="60"/>
    </row>
    <row r="240" spans="3:3">
      <c r="C240" s="60"/>
    </row>
    <row r="241" spans="3:3">
      <c r="C241" s="60"/>
    </row>
    <row r="242" spans="3:3">
      <c r="C242" s="60"/>
    </row>
    <row r="243" spans="3:3">
      <c r="C243" s="60"/>
    </row>
    <row r="244" spans="3:3">
      <c r="C244" s="60"/>
    </row>
    <row r="245" spans="3:3">
      <c r="C245" s="60"/>
    </row>
    <row r="246" spans="3:3">
      <c r="C246" s="60"/>
    </row>
    <row r="247" spans="3:3">
      <c r="C247" s="60"/>
    </row>
    <row r="248" spans="3:3">
      <c r="C248" s="60"/>
    </row>
    <row r="249" spans="3:3">
      <c r="C249" s="60"/>
    </row>
    <row r="250" spans="3:3">
      <c r="C250" s="60"/>
    </row>
    <row r="251" spans="3:3">
      <c r="C251" s="60"/>
    </row>
    <row r="252" spans="3:3">
      <c r="C252" s="60"/>
    </row>
    <row r="253" spans="3:3">
      <c r="C253" s="60"/>
    </row>
    <row r="254" spans="3:3">
      <c r="C254" s="60"/>
    </row>
    <row r="255" spans="3:3">
      <c r="C255" s="60"/>
    </row>
    <row r="256" spans="3:3">
      <c r="C256" s="60"/>
    </row>
    <row r="257" spans="3:3">
      <c r="C257" s="60"/>
    </row>
    <row r="258" spans="3:3">
      <c r="C258" s="60"/>
    </row>
    <row r="259" spans="3:3">
      <c r="C259" s="60"/>
    </row>
    <row r="260" spans="3:3">
      <c r="C260" s="60"/>
    </row>
    <row r="261" spans="3:3">
      <c r="C261" s="60"/>
    </row>
    <row r="262" spans="3:3">
      <c r="C262" s="60"/>
    </row>
    <row r="263" spans="3:3">
      <c r="C263" s="60"/>
    </row>
    <row r="264" spans="3:3">
      <c r="C264" s="60"/>
    </row>
    <row r="265" spans="3:3">
      <c r="C265" s="60"/>
    </row>
    <row r="266" spans="3:3">
      <c r="C266" s="60"/>
    </row>
    <row r="267" spans="3:3">
      <c r="C267" s="60"/>
    </row>
    <row r="268" spans="3:3">
      <c r="C268" s="60"/>
    </row>
    <row r="269" spans="3:3">
      <c r="C269" s="60"/>
    </row>
    <row r="270" spans="3:3">
      <c r="C270" s="60"/>
    </row>
    <row r="271" spans="3:3">
      <c r="C271" s="60"/>
    </row>
    <row r="272" spans="3:3">
      <c r="C272" s="60"/>
    </row>
    <row r="273" spans="3:3">
      <c r="C273" s="60"/>
    </row>
    <row r="274" spans="3:3">
      <c r="C274" s="60"/>
    </row>
    <row r="275" spans="3:3">
      <c r="C275" s="60"/>
    </row>
    <row r="276" spans="3:3">
      <c r="C276" s="60"/>
    </row>
    <row r="277" spans="3:3">
      <c r="C277" s="60"/>
    </row>
    <row r="278" spans="3:3">
      <c r="C278" s="60"/>
    </row>
    <row r="279" spans="3:3">
      <c r="C279" s="60"/>
    </row>
    <row r="280" spans="3:3">
      <c r="C280" s="60"/>
    </row>
    <row r="281" spans="3:3">
      <c r="C281" s="60"/>
    </row>
    <row r="282" spans="3:3">
      <c r="C282" s="60"/>
    </row>
    <row r="283" spans="3:3">
      <c r="C283" s="60"/>
    </row>
    <row r="284" spans="3:3">
      <c r="C284" s="60"/>
    </row>
    <row r="285" spans="3:3">
      <c r="C285" s="60"/>
    </row>
    <row r="286" spans="3:3">
      <c r="C286" s="60"/>
    </row>
    <row r="287" spans="3:3">
      <c r="C287" s="60"/>
    </row>
    <row r="288" spans="3:3">
      <c r="C288" s="60"/>
    </row>
    <row r="289" spans="3:3">
      <c r="C289" s="60"/>
    </row>
    <row r="290" spans="3:3">
      <c r="C290" s="60"/>
    </row>
    <row r="291" spans="3:3">
      <c r="C291" s="60"/>
    </row>
    <row r="292" spans="3:3">
      <c r="C292" s="60"/>
    </row>
    <row r="293" spans="3:3">
      <c r="C293" s="60"/>
    </row>
    <row r="294" spans="3:3">
      <c r="C294" s="60"/>
    </row>
    <row r="295" spans="3:3">
      <c r="C295" s="60"/>
    </row>
    <row r="296" spans="3:3">
      <c r="C296" s="60"/>
    </row>
    <row r="297" spans="3:3">
      <c r="C297" s="60"/>
    </row>
    <row r="298" spans="3:3">
      <c r="C298" s="60"/>
    </row>
    <row r="299" spans="3:3">
      <c r="C299" s="60"/>
    </row>
    <row r="300" spans="3:3">
      <c r="C300" s="60"/>
    </row>
    <row r="301" spans="3:3">
      <c r="C301" s="60"/>
    </row>
    <row r="302" spans="3:3">
      <c r="C302" s="60"/>
    </row>
    <row r="303" spans="3:3">
      <c r="C303" s="60"/>
    </row>
    <row r="304" spans="3:3">
      <c r="C304" s="60"/>
    </row>
    <row r="305" spans="3:3">
      <c r="C305" s="60"/>
    </row>
    <row r="306" spans="3:3">
      <c r="C306" s="60"/>
    </row>
    <row r="307" spans="3:3">
      <c r="C307" s="60"/>
    </row>
    <row r="308" spans="3:3">
      <c r="C308" s="60"/>
    </row>
    <row r="309" spans="3:3">
      <c r="C309" s="60"/>
    </row>
    <row r="310" spans="3:3">
      <c r="C310" s="60"/>
    </row>
    <row r="311" spans="3:3">
      <c r="C311" s="60"/>
    </row>
    <row r="312" spans="3:3">
      <c r="C312" s="60"/>
    </row>
    <row r="313" spans="3:3">
      <c r="C313" s="60"/>
    </row>
    <row r="314" spans="3:3">
      <c r="C314" s="60"/>
    </row>
    <row r="315" spans="3:3">
      <c r="C315" s="60"/>
    </row>
    <row r="316" spans="3:3">
      <c r="C316" s="60"/>
    </row>
    <row r="317" spans="3:3">
      <c r="C317" s="60"/>
    </row>
    <row r="318" spans="3:3">
      <c r="C318" s="60"/>
    </row>
    <row r="319" spans="3:3">
      <c r="C319" s="60"/>
    </row>
    <row r="320" spans="3:3">
      <c r="C320" s="60"/>
    </row>
    <row r="321" spans="3:3">
      <c r="C321" s="60"/>
    </row>
    <row r="322" spans="3:3">
      <c r="C322" s="60"/>
    </row>
    <row r="323" spans="3:3">
      <c r="C323" s="60"/>
    </row>
    <row r="324" spans="3:3">
      <c r="C324" s="60"/>
    </row>
    <row r="325" spans="3:3">
      <c r="C325" s="60"/>
    </row>
    <row r="326" spans="3:3">
      <c r="C326" s="60"/>
    </row>
    <row r="327" spans="3:3">
      <c r="C327" s="60"/>
    </row>
    <row r="328" spans="3:3">
      <c r="C328" s="60"/>
    </row>
    <row r="329" spans="3:3">
      <c r="C329" s="60"/>
    </row>
    <row r="330" spans="3:3">
      <c r="C330" s="60"/>
    </row>
    <row r="331" spans="3:3">
      <c r="C331" s="60"/>
    </row>
    <row r="332" spans="3:3">
      <c r="C332" s="60"/>
    </row>
    <row r="333" spans="3:3">
      <c r="C333" s="60"/>
    </row>
    <row r="334" spans="3:3">
      <c r="C334" s="60"/>
    </row>
    <row r="335" spans="3:3">
      <c r="C335" s="60"/>
    </row>
    <row r="336" spans="3:3">
      <c r="C336" s="60"/>
    </row>
    <row r="337" spans="3:3">
      <c r="C337" s="60"/>
    </row>
    <row r="338" spans="3:3">
      <c r="C338" s="60"/>
    </row>
    <row r="339" spans="3:3">
      <c r="C339" s="60"/>
    </row>
    <row r="340" spans="3:3">
      <c r="C340" s="60"/>
    </row>
    <row r="341" spans="3:3">
      <c r="C341" s="60"/>
    </row>
    <row r="342" spans="3:3">
      <c r="C342" s="60"/>
    </row>
    <row r="343" spans="3:3">
      <c r="C343" s="60"/>
    </row>
    <row r="344" spans="3:3">
      <c r="C344" s="60"/>
    </row>
    <row r="345" spans="3:3">
      <c r="C345" s="60"/>
    </row>
    <row r="346" spans="3:3">
      <c r="C346" s="60"/>
    </row>
    <row r="347" spans="3:3">
      <c r="C347" s="60"/>
    </row>
    <row r="348" spans="3:3">
      <c r="C348" s="60"/>
    </row>
    <row r="349" spans="3:3">
      <c r="C349" s="60"/>
    </row>
    <row r="350" spans="3:3">
      <c r="C350" s="60"/>
    </row>
  </sheetData>
  <dataConsolidate/>
  <mergeCells count="4">
    <mergeCell ref="A6:G6"/>
    <mergeCell ref="A7:G7"/>
    <mergeCell ref="A8:G8"/>
    <mergeCell ref="A87:G87"/>
  </mergeCells>
  <printOptions horizontalCentered="1" gridLinesSet="0"/>
  <pageMargins left="0.19685039370078741" right="0.15748031496062992" top="0.11811023622047245" bottom="0.11811023622047245" header="0" footer="0.39370078740157483"/>
  <pageSetup paperSize="9" scale="69" fitToWidth="0" fitToHeight="0" pageOrder="overThenDown" orientation="portrait" copies="2" r:id="rId1"/>
  <headerFooter alignWithMargins="0"/>
  <ignoredErrors>
    <ignoredError sqref="G25 E36 E38 F38:G38 G35:G36 G28:G29 G49:G50 G73 E25 E73 E50 G48 G42 E70 G78 E85:G85" unlocked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view="pageBreakPreview" zoomScaleNormal="100" zoomScaleSheetLayoutView="100" workbookViewId="0">
      <selection activeCell="I15" sqref="I15"/>
    </sheetView>
  </sheetViews>
  <sheetFormatPr defaultColWidth="9.140625" defaultRowHeight="14.25"/>
  <cols>
    <col min="1" max="1" width="83.42578125" style="114" customWidth="1"/>
    <col min="2" max="2" width="2.7109375" style="282" customWidth="1"/>
    <col min="3" max="3" width="17.42578125" style="114" hidden="1" customWidth="1"/>
    <col min="4" max="4" width="2.7109375" style="114" hidden="1" customWidth="1"/>
    <col min="5" max="5" width="23.5703125" style="115" customWidth="1"/>
    <col min="6" max="6" width="2.7109375" style="115" hidden="1" customWidth="1"/>
    <col min="7" max="7" width="17.42578125" style="115" hidden="1" customWidth="1"/>
    <col min="8" max="8" width="2.7109375" style="276" customWidth="1"/>
    <col min="9" max="9" width="26.140625" style="115" customWidth="1"/>
    <col min="10" max="10" width="4.7109375" style="114" customWidth="1"/>
    <col min="11" max="11" width="13.42578125" style="114" bestFit="1" customWidth="1"/>
    <col min="12" max="12" width="12.140625" style="114" bestFit="1" customWidth="1"/>
    <col min="13" max="13" width="11.28515625" style="114" bestFit="1" customWidth="1"/>
    <col min="14" max="16384" width="9.140625" style="114"/>
  </cols>
  <sheetData>
    <row r="1" spans="1:12" ht="14.1" customHeight="1"/>
    <row r="2" spans="1:12" ht="14.1" customHeight="1"/>
    <row r="3" spans="1:12" ht="14.1" customHeight="1">
      <c r="E3" s="212"/>
    </row>
    <row r="4" spans="1:12" ht="14.1" customHeight="1">
      <c r="E4" s="212"/>
    </row>
    <row r="5" spans="1:12" ht="14.1" customHeight="1">
      <c r="A5" s="116"/>
      <c r="B5" s="283"/>
      <c r="C5" s="116"/>
      <c r="D5" s="116"/>
      <c r="E5" s="117"/>
      <c r="F5" s="117"/>
      <c r="G5" s="117"/>
      <c r="H5" s="277"/>
      <c r="I5" s="117"/>
    </row>
    <row r="6" spans="1:12" s="35" customFormat="1" ht="14.1" customHeight="1">
      <c r="A6" s="423" t="s">
        <v>198</v>
      </c>
      <c r="B6" s="423"/>
      <c r="C6" s="423"/>
      <c r="D6" s="423"/>
      <c r="E6" s="423"/>
      <c r="F6" s="423"/>
      <c r="G6" s="423"/>
      <c r="H6" s="423"/>
      <c r="I6" s="423"/>
    </row>
    <row r="7" spans="1:12" ht="32.1" customHeight="1">
      <c r="A7" s="427" t="s">
        <v>221</v>
      </c>
      <c r="B7" s="427"/>
      <c r="C7" s="427"/>
      <c r="D7" s="427"/>
      <c r="E7" s="427"/>
      <c r="F7" s="427"/>
      <c r="G7" s="427"/>
      <c r="H7" s="427"/>
      <c r="I7" s="427"/>
    </row>
    <row r="8" spans="1:12" ht="14.1" customHeight="1">
      <c r="A8" s="428" t="s">
        <v>187</v>
      </c>
      <c r="B8" s="428"/>
      <c r="C8" s="428"/>
      <c r="D8" s="428"/>
      <c r="E8" s="428"/>
      <c r="F8" s="428"/>
      <c r="G8" s="428"/>
      <c r="H8" s="428"/>
      <c r="I8" s="428"/>
      <c r="J8" s="118"/>
    </row>
    <row r="9" spans="1:12" ht="14.1" customHeight="1">
      <c r="A9" s="210"/>
      <c r="B9" s="284"/>
      <c r="C9" s="210"/>
      <c r="D9" s="210"/>
      <c r="E9" s="119"/>
      <c r="F9" s="119"/>
      <c r="G9" s="119"/>
      <c r="H9" s="278"/>
      <c r="I9" s="119"/>
      <c r="J9" s="120"/>
    </row>
    <row r="10" spans="1:12" ht="14.1" customHeight="1">
      <c r="A10" s="324"/>
      <c r="B10" s="284"/>
      <c r="C10" s="324"/>
      <c r="D10" s="324"/>
      <c r="E10" s="119"/>
      <c r="F10" s="119"/>
      <c r="G10" s="119"/>
      <c r="H10" s="278"/>
      <c r="I10" s="119"/>
      <c r="J10" s="120"/>
    </row>
    <row r="11" spans="1:12" ht="14.25" customHeight="1">
      <c r="A11" s="123"/>
      <c r="B11" s="286"/>
      <c r="C11" s="325" t="s">
        <v>39</v>
      </c>
      <c r="D11" s="122"/>
      <c r="E11" s="72" t="s">
        <v>185</v>
      </c>
      <c r="F11" s="209"/>
      <c r="G11" s="323" t="s">
        <v>40</v>
      </c>
      <c r="H11" s="279"/>
      <c r="I11" s="72" t="s">
        <v>186</v>
      </c>
    </row>
    <row r="12" spans="1:12">
      <c r="A12" s="121"/>
      <c r="B12" s="285"/>
      <c r="C12" s="211"/>
      <c r="D12" s="122"/>
      <c r="E12" s="331"/>
      <c r="F12" s="331"/>
      <c r="G12" s="331"/>
      <c r="H12" s="332"/>
      <c r="I12" s="333"/>
      <c r="J12" s="124"/>
      <c r="K12" s="124"/>
    </row>
    <row r="13" spans="1:12" ht="15" thickBot="1">
      <c r="A13" s="121" t="s">
        <v>201</v>
      </c>
      <c r="B13" s="128"/>
      <c r="C13" s="125">
        <v>1379190</v>
      </c>
      <c r="D13" s="136"/>
      <c r="E13" s="125">
        <f>RESULTADO!E81</f>
        <v>108383</v>
      </c>
      <c r="F13" s="126"/>
      <c r="G13" s="125"/>
      <c r="H13" s="128"/>
      <c r="I13" s="125">
        <f>RESULTADO!G81</f>
        <v>-12590</v>
      </c>
      <c r="J13" s="120"/>
      <c r="K13" s="127"/>
    </row>
    <row r="14" spans="1:12" ht="12" customHeight="1">
      <c r="A14"/>
      <c r="B14" s="235"/>
      <c r="C14"/>
      <c r="D14"/>
      <c r="E14"/>
      <c r="F14"/>
      <c r="G14"/>
      <c r="H14" s="235"/>
      <c r="I14"/>
      <c r="J14" s="124"/>
      <c r="K14" s="124"/>
      <c r="L14" s="124"/>
    </row>
    <row r="15" spans="1:12">
      <c r="A15" s="121" t="s">
        <v>79</v>
      </c>
      <c r="B15" s="128"/>
      <c r="C15" s="128"/>
      <c r="D15" s="136"/>
      <c r="E15" s="128">
        <v>0</v>
      </c>
      <c r="F15" s="128"/>
      <c r="G15" s="128"/>
      <c r="H15" s="128"/>
      <c r="I15" s="128">
        <v>0</v>
      </c>
      <c r="J15" s="124"/>
      <c r="K15" s="124"/>
    </row>
    <row r="16" spans="1:12">
      <c r="A16" s="121"/>
      <c r="B16" s="285"/>
      <c r="C16" s="128"/>
      <c r="D16" s="136"/>
      <c r="E16" s="128"/>
      <c r="F16" s="128"/>
      <c r="G16" s="128"/>
      <c r="H16" s="280"/>
      <c r="I16" s="128"/>
      <c r="J16" s="124"/>
      <c r="K16" s="124"/>
    </row>
    <row r="17" spans="1:11" hidden="1">
      <c r="A17" s="129" t="s">
        <v>143</v>
      </c>
      <c r="B17" s="128"/>
      <c r="C17" s="128"/>
      <c r="D17" s="136"/>
      <c r="E17" s="132"/>
      <c r="F17" s="128"/>
      <c r="G17" s="128"/>
      <c r="H17" s="128"/>
      <c r="I17" s="132"/>
      <c r="K17" s="124"/>
    </row>
    <row r="18" spans="1:11" hidden="1">
      <c r="A18" s="130" t="s">
        <v>80</v>
      </c>
      <c r="B18" s="285"/>
      <c r="C18" s="128">
        <v>-222164</v>
      </c>
      <c r="D18" s="136"/>
      <c r="E18" s="132">
        <v>0</v>
      </c>
      <c r="F18" s="131"/>
      <c r="G18" s="127"/>
      <c r="H18" s="281"/>
      <c r="I18" s="132">
        <v>0</v>
      </c>
      <c r="J18" s="120"/>
      <c r="K18" s="127"/>
    </row>
    <row r="19" spans="1:11" hidden="1">
      <c r="A19" s="128"/>
      <c r="B19" s="128"/>
      <c r="C19" s="131">
        <v>-1952201</v>
      </c>
      <c r="D19" s="136"/>
      <c r="E19" s="306">
        <f>SUM(E18:E18)</f>
        <v>0</v>
      </c>
      <c r="F19" s="128"/>
      <c r="G19" s="131">
        <v>-915194</v>
      </c>
      <c r="H19" s="128"/>
      <c r="I19" s="306">
        <f>SUM(I18:I18)</f>
        <v>0</v>
      </c>
      <c r="J19" s="120"/>
      <c r="K19" s="127"/>
    </row>
    <row r="20" spans="1:11" hidden="1">
      <c r="A20" s="134"/>
      <c r="B20" s="285"/>
      <c r="C20" s="131"/>
      <c r="D20" s="305"/>
      <c r="E20" s="128"/>
      <c r="F20" s="128"/>
      <c r="G20" s="128"/>
      <c r="H20" s="280"/>
      <c r="I20" s="128"/>
      <c r="J20" s="120"/>
      <c r="K20" s="127"/>
    </row>
    <row r="21" spans="1:11" ht="11.25" customHeight="1">
      <c r="A21" s="121"/>
      <c r="B21" s="128"/>
      <c r="C21" s="133"/>
      <c r="D21" s="136"/>
      <c r="E21" s="135"/>
      <c r="F21" s="128"/>
      <c r="G21" s="133"/>
      <c r="H21" s="128"/>
      <c r="I21" s="135"/>
      <c r="J21" s="120"/>
      <c r="K21" s="127"/>
    </row>
    <row r="22" spans="1:11">
      <c r="A22" s="121" t="s">
        <v>202</v>
      </c>
      <c r="B22" s="285"/>
      <c r="C22" s="126">
        <v>-659350</v>
      </c>
      <c r="D22" s="136"/>
      <c r="E22" s="126">
        <f>E13+E19</f>
        <v>108383</v>
      </c>
      <c r="F22" s="126"/>
      <c r="G22" s="126">
        <v>2736086</v>
      </c>
      <c r="H22" s="280"/>
      <c r="I22" s="126">
        <f>I13+I19</f>
        <v>-12590</v>
      </c>
      <c r="J22" s="120"/>
      <c r="K22" s="127"/>
    </row>
    <row r="23" spans="1:11" ht="5.0999999999999996" customHeight="1">
      <c r="J23" s="115"/>
    </row>
    <row r="24" spans="1:11">
      <c r="A24" s="429" t="s">
        <v>217</v>
      </c>
      <c r="B24" s="429"/>
      <c r="C24" s="429"/>
      <c r="D24" s="429"/>
      <c r="E24" s="429"/>
      <c r="F24" s="429"/>
      <c r="G24" s="429"/>
      <c r="H24" s="429"/>
      <c r="I24" s="429"/>
    </row>
    <row r="25" spans="1:11">
      <c r="J25" s="115"/>
    </row>
  </sheetData>
  <mergeCells count="4">
    <mergeCell ref="A6:I6"/>
    <mergeCell ref="A7:I7"/>
    <mergeCell ref="A8:I8"/>
    <mergeCell ref="A24:I24"/>
  </mergeCells>
  <printOptions horizontalCentered="1"/>
  <pageMargins left="0.19685039370078741" right="0.15748031496062992" top="0.11811023622047245" bottom="0.11811023622047245" header="0" footer="0.39370078740157483"/>
  <pageSetup paperSize="9" scale="70" fitToWidth="0" fitToHeight="0"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5"/>
  <sheetViews>
    <sheetView showGridLines="0" view="pageBreakPreview" zoomScaleNormal="100" zoomScaleSheetLayoutView="100" workbookViewId="0">
      <selection activeCell="A7" sqref="A7:K7"/>
    </sheetView>
  </sheetViews>
  <sheetFormatPr defaultColWidth="9.42578125" defaultRowHeight="12.75"/>
  <cols>
    <col min="1" max="1" width="42.42578125" style="137" customWidth="1"/>
    <col min="2" max="2" width="2.7109375" style="137" customWidth="1"/>
    <col min="3" max="3" width="20.5703125" style="137" customWidth="1"/>
    <col min="4" max="4" width="2.7109375" style="213" customWidth="1"/>
    <col min="5" max="5" width="22.85546875" style="138" hidden="1" customWidth="1"/>
    <col min="6" max="6" width="2.7109375" style="137" hidden="1" customWidth="1"/>
    <col min="7" max="7" width="20.5703125" style="138" customWidth="1"/>
    <col min="8" max="8" width="2.7109375" style="137" customWidth="1"/>
    <col min="9" max="9" width="20.5703125" style="137" customWidth="1"/>
    <col min="10" max="10" width="2.7109375" style="137" customWidth="1"/>
    <col min="11" max="11" width="20.5703125" style="138" customWidth="1"/>
    <col min="12" max="213" width="9.42578125" style="137"/>
    <col min="214" max="214" width="62.140625" style="137" customWidth="1"/>
    <col min="215" max="215" width="1" style="137" customWidth="1"/>
    <col min="216" max="216" width="18.28515625" style="137" customWidth="1"/>
    <col min="217" max="217" width="0.85546875" style="137" customWidth="1"/>
    <col min="218" max="218" width="15" style="137" customWidth="1"/>
    <col min="219" max="219" width="0.85546875" style="137" customWidth="1"/>
    <col min="220" max="220" width="16.140625" style="137" customWidth="1"/>
    <col min="221" max="221" width="0.85546875" style="137" customWidth="1"/>
    <col min="222" max="222" width="13.7109375" style="137" customWidth="1"/>
    <col min="223" max="223" width="0.85546875" style="137" customWidth="1"/>
    <col min="224" max="224" width="16.28515625" style="137" customWidth="1"/>
    <col min="225" max="225" width="0.85546875" style="137" customWidth="1"/>
    <col min="226" max="226" width="15" style="137" customWidth="1"/>
    <col min="227" max="227" width="1.42578125" style="137" customWidth="1"/>
    <col min="228" max="228" width="14.42578125" style="137" bestFit="1" customWidth="1"/>
    <col min="229" max="229" width="2.42578125" style="137" customWidth="1"/>
    <col min="230" max="230" width="13.85546875" style="137" customWidth="1"/>
    <col min="231" max="231" width="2.42578125" style="137" customWidth="1"/>
    <col min="232" max="232" width="16.42578125" style="137" customWidth="1"/>
    <col min="233" max="233" width="0.85546875" style="137" customWidth="1"/>
    <col min="234" max="234" width="15.7109375" style="137" bestFit="1" customWidth="1"/>
    <col min="235" max="235" width="1.42578125" style="137" customWidth="1"/>
    <col min="236" max="236" width="16.7109375" style="137" customWidth="1"/>
    <col min="237" max="237" width="1.140625" style="137" customWidth="1"/>
    <col min="238" max="238" width="20.28515625" style="137" customWidth="1"/>
    <col min="239" max="239" width="0.85546875" style="137" customWidth="1"/>
    <col min="240" max="240" width="19.7109375" style="137" customWidth="1"/>
    <col min="241" max="241" width="0.7109375" style="137" customWidth="1"/>
    <col min="242" max="242" width="18.28515625" style="137" customWidth="1"/>
    <col min="243" max="243" width="1.140625" style="137" customWidth="1"/>
    <col min="244" max="244" width="17.42578125" style="137" customWidth="1"/>
    <col min="245" max="245" width="1" style="137" customWidth="1"/>
    <col min="246" max="246" width="19.28515625" style="137" customWidth="1"/>
    <col min="247" max="247" width="9.42578125" style="137" customWidth="1"/>
    <col min="248" max="248" width="14.28515625" style="137" customWidth="1"/>
    <col min="249" max="249" width="9.42578125" style="137" customWidth="1"/>
    <col min="250" max="250" width="14.28515625" style="137" customWidth="1"/>
    <col min="251" max="252" width="9.42578125" style="137" customWidth="1"/>
    <col min="253" max="469" width="9.42578125" style="137"/>
    <col min="470" max="470" width="62.140625" style="137" customWidth="1"/>
    <col min="471" max="471" width="1" style="137" customWidth="1"/>
    <col min="472" max="472" width="18.28515625" style="137" customWidth="1"/>
    <col min="473" max="473" width="0.85546875" style="137" customWidth="1"/>
    <col min="474" max="474" width="15" style="137" customWidth="1"/>
    <col min="475" max="475" width="0.85546875" style="137" customWidth="1"/>
    <col min="476" max="476" width="16.140625" style="137" customWidth="1"/>
    <col min="477" max="477" width="0.85546875" style="137" customWidth="1"/>
    <col min="478" max="478" width="13.7109375" style="137" customWidth="1"/>
    <col min="479" max="479" width="0.85546875" style="137" customWidth="1"/>
    <col min="480" max="480" width="16.28515625" style="137" customWidth="1"/>
    <col min="481" max="481" width="0.85546875" style="137" customWidth="1"/>
    <col min="482" max="482" width="15" style="137" customWidth="1"/>
    <col min="483" max="483" width="1.42578125" style="137" customWidth="1"/>
    <col min="484" max="484" width="14.42578125" style="137" bestFit="1" customWidth="1"/>
    <col min="485" max="485" width="2.42578125" style="137" customWidth="1"/>
    <col min="486" max="486" width="13.85546875" style="137" customWidth="1"/>
    <col min="487" max="487" width="2.42578125" style="137" customWidth="1"/>
    <col min="488" max="488" width="16.42578125" style="137" customWidth="1"/>
    <col min="489" max="489" width="0.85546875" style="137" customWidth="1"/>
    <col min="490" max="490" width="15.7109375" style="137" bestFit="1" customWidth="1"/>
    <col min="491" max="491" width="1.42578125" style="137" customWidth="1"/>
    <col min="492" max="492" width="16.7109375" style="137" customWidth="1"/>
    <col min="493" max="493" width="1.140625" style="137" customWidth="1"/>
    <col min="494" max="494" width="20.28515625" style="137" customWidth="1"/>
    <col min="495" max="495" width="0.85546875" style="137" customWidth="1"/>
    <col min="496" max="496" width="19.7109375" style="137" customWidth="1"/>
    <col min="497" max="497" width="0.7109375" style="137" customWidth="1"/>
    <col min="498" max="498" width="18.28515625" style="137" customWidth="1"/>
    <col min="499" max="499" width="1.140625" style="137" customWidth="1"/>
    <col min="500" max="500" width="17.42578125" style="137" customWidth="1"/>
    <col min="501" max="501" width="1" style="137" customWidth="1"/>
    <col min="502" max="502" width="19.28515625" style="137" customWidth="1"/>
    <col min="503" max="503" width="9.42578125" style="137" customWidth="1"/>
    <col min="504" max="504" width="14.28515625" style="137" customWidth="1"/>
    <col min="505" max="505" width="9.42578125" style="137" customWidth="1"/>
    <col min="506" max="506" width="14.28515625" style="137" customWidth="1"/>
    <col min="507" max="508" width="9.42578125" style="137" customWidth="1"/>
    <col min="509" max="725" width="9.42578125" style="137"/>
    <col min="726" max="726" width="62.140625" style="137" customWidth="1"/>
    <col min="727" max="727" width="1" style="137" customWidth="1"/>
    <col min="728" max="728" width="18.28515625" style="137" customWidth="1"/>
    <col min="729" max="729" width="0.85546875" style="137" customWidth="1"/>
    <col min="730" max="730" width="15" style="137" customWidth="1"/>
    <col min="731" max="731" width="0.85546875" style="137" customWidth="1"/>
    <col min="732" max="732" width="16.140625" style="137" customWidth="1"/>
    <col min="733" max="733" width="0.85546875" style="137" customWidth="1"/>
    <col min="734" max="734" width="13.7109375" style="137" customWidth="1"/>
    <col min="735" max="735" width="0.85546875" style="137" customWidth="1"/>
    <col min="736" max="736" width="16.28515625" style="137" customWidth="1"/>
    <col min="737" max="737" width="0.85546875" style="137" customWidth="1"/>
    <col min="738" max="738" width="15" style="137" customWidth="1"/>
    <col min="739" max="739" width="1.42578125" style="137" customWidth="1"/>
    <col min="740" max="740" width="14.42578125" style="137" bestFit="1" customWidth="1"/>
    <col min="741" max="741" width="2.42578125" style="137" customWidth="1"/>
    <col min="742" max="742" width="13.85546875" style="137" customWidth="1"/>
    <col min="743" max="743" width="2.42578125" style="137" customWidth="1"/>
    <col min="744" max="744" width="16.42578125" style="137" customWidth="1"/>
    <col min="745" max="745" width="0.85546875" style="137" customWidth="1"/>
    <col min="746" max="746" width="15.7109375" style="137" bestFit="1" customWidth="1"/>
    <col min="747" max="747" width="1.42578125" style="137" customWidth="1"/>
    <col min="748" max="748" width="16.7109375" style="137" customWidth="1"/>
    <col min="749" max="749" width="1.140625" style="137" customWidth="1"/>
    <col min="750" max="750" width="20.28515625" style="137" customWidth="1"/>
    <col min="751" max="751" width="0.85546875" style="137" customWidth="1"/>
    <col min="752" max="752" width="19.7109375" style="137" customWidth="1"/>
    <col min="753" max="753" width="0.7109375" style="137" customWidth="1"/>
    <col min="754" max="754" width="18.28515625" style="137" customWidth="1"/>
    <col min="755" max="755" width="1.140625" style="137" customWidth="1"/>
    <col min="756" max="756" width="17.42578125" style="137" customWidth="1"/>
    <col min="757" max="757" width="1" style="137" customWidth="1"/>
    <col min="758" max="758" width="19.28515625" style="137" customWidth="1"/>
    <col min="759" max="759" width="9.42578125" style="137" customWidth="1"/>
    <col min="760" max="760" width="14.28515625" style="137" customWidth="1"/>
    <col min="761" max="761" width="9.42578125" style="137" customWidth="1"/>
    <col min="762" max="762" width="14.28515625" style="137" customWidth="1"/>
    <col min="763" max="764" width="9.42578125" style="137" customWidth="1"/>
    <col min="765" max="981" width="9.42578125" style="137"/>
    <col min="982" max="982" width="62.140625" style="137" customWidth="1"/>
    <col min="983" max="983" width="1" style="137" customWidth="1"/>
    <col min="984" max="984" width="18.28515625" style="137" customWidth="1"/>
    <col min="985" max="985" width="0.85546875" style="137" customWidth="1"/>
    <col min="986" max="986" width="15" style="137" customWidth="1"/>
    <col min="987" max="987" width="0.85546875" style="137" customWidth="1"/>
    <col min="988" max="988" width="16.140625" style="137" customWidth="1"/>
    <col min="989" max="989" width="0.85546875" style="137" customWidth="1"/>
    <col min="990" max="990" width="13.7109375" style="137" customWidth="1"/>
    <col min="991" max="991" width="0.85546875" style="137" customWidth="1"/>
    <col min="992" max="992" width="16.28515625" style="137" customWidth="1"/>
    <col min="993" max="993" width="0.85546875" style="137" customWidth="1"/>
    <col min="994" max="994" width="15" style="137" customWidth="1"/>
    <col min="995" max="995" width="1.42578125" style="137" customWidth="1"/>
    <col min="996" max="996" width="14.42578125" style="137" bestFit="1" customWidth="1"/>
    <col min="997" max="997" width="2.42578125" style="137" customWidth="1"/>
    <col min="998" max="998" width="13.85546875" style="137" customWidth="1"/>
    <col min="999" max="999" width="2.42578125" style="137" customWidth="1"/>
    <col min="1000" max="1000" width="16.42578125" style="137" customWidth="1"/>
    <col min="1001" max="1001" width="0.85546875" style="137" customWidth="1"/>
    <col min="1002" max="1002" width="15.7109375" style="137" bestFit="1" customWidth="1"/>
    <col min="1003" max="1003" width="1.42578125" style="137" customWidth="1"/>
    <col min="1004" max="1004" width="16.7109375" style="137" customWidth="1"/>
    <col min="1005" max="1005" width="1.140625" style="137" customWidth="1"/>
    <col min="1006" max="1006" width="20.28515625" style="137" customWidth="1"/>
    <col min="1007" max="1007" width="0.85546875" style="137" customWidth="1"/>
    <col min="1008" max="1008" width="19.7109375" style="137" customWidth="1"/>
    <col min="1009" max="1009" width="0.7109375" style="137" customWidth="1"/>
    <col min="1010" max="1010" width="18.28515625" style="137" customWidth="1"/>
    <col min="1011" max="1011" width="1.140625" style="137" customWidth="1"/>
    <col min="1012" max="1012" width="17.42578125" style="137" customWidth="1"/>
    <col min="1013" max="1013" width="1" style="137" customWidth="1"/>
    <col min="1014" max="1014" width="19.28515625" style="137" customWidth="1"/>
    <col min="1015" max="1015" width="9.42578125" style="137" customWidth="1"/>
    <col min="1016" max="1016" width="14.28515625" style="137" customWidth="1"/>
    <col min="1017" max="1017" width="9.42578125" style="137" customWidth="1"/>
    <col min="1018" max="1018" width="14.28515625" style="137" customWidth="1"/>
    <col min="1019" max="1020" width="9.42578125" style="137" customWidth="1"/>
    <col min="1021" max="1237" width="9.42578125" style="137"/>
    <col min="1238" max="1238" width="62.140625" style="137" customWidth="1"/>
    <col min="1239" max="1239" width="1" style="137" customWidth="1"/>
    <col min="1240" max="1240" width="18.28515625" style="137" customWidth="1"/>
    <col min="1241" max="1241" width="0.85546875" style="137" customWidth="1"/>
    <col min="1242" max="1242" width="15" style="137" customWidth="1"/>
    <col min="1243" max="1243" width="0.85546875" style="137" customWidth="1"/>
    <col min="1244" max="1244" width="16.140625" style="137" customWidth="1"/>
    <col min="1245" max="1245" width="0.85546875" style="137" customWidth="1"/>
    <col min="1246" max="1246" width="13.7109375" style="137" customWidth="1"/>
    <col min="1247" max="1247" width="0.85546875" style="137" customWidth="1"/>
    <col min="1248" max="1248" width="16.28515625" style="137" customWidth="1"/>
    <col min="1249" max="1249" width="0.85546875" style="137" customWidth="1"/>
    <col min="1250" max="1250" width="15" style="137" customWidth="1"/>
    <col min="1251" max="1251" width="1.42578125" style="137" customWidth="1"/>
    <col min="1252" max="1252" width="14.42578125" style="137" bestFit="1" customWidth="1"/>
    <col min="1253" max="1253" width="2.42578125" style="137" customWidth="1"/>
    <col min="1254" max="1254" width="13.85546875" style="137" customWidth="1"/>
    <col min="1255" max="1255" width="2.42578125" style="137" customWidth="1"/>
    <col min="1256" max="1256" width="16.42578125" style="137" customWidth="1"/>
    <col min="1257" max="1257" width="0.85546875" style="137" customWidth="1"/>
    <col min="1258" max="1258" width="15.7109375" style="137" bestFit="1" customWidth="1"/>
    <col min="1259" max="1259" width="1.42578125" style="137" customWidth="1"/>
    <col min="1260" max="1260" width="16.7109375" style="137" customWidth="1"/>
    <col min="1261" max="1261" width="1.140625" style="137" customWidth="1"/>
    <col min="1262" max="1262" width="20.28515625" style="137" customWidth="1"/>
    <col min="1263" max="1263" width="0.85546875" style="137" customWidth="1"/>
    <col min="1264" max="1264" width="19.7109375" style="137" customWidth="1"/>
    <col min="1265" max="1265" width="0.7109375" style="137" customWidth="1"/>
    <col min="1266" max="1266" width="18.28515625" style="137" customWidth="1"/>
    <col min="1267" max="1267" width="1.140625" style="137" customWidth="1"/>
    <col min="1268" max="1268" width="17.42578125" style="137" customWidth="1"/>
    <col min="1269" max="1269" width="1" style="137" customWidth="1"/>
    <col min="1270" max="1270" width="19.28515625" style="137" customWidth="1"/>
    <col min="1271" max="1271" width="9.42578125" style="137" customWidth="1"/>
    <col min="1272" max="1272" width="14.28515625" style="137" customWidth="1"/>
    <col min="1273" max="1273" width="9.42578125" style="137" customWidth="1"/>
    <col min="1274" max="1274" width="14.28515625" style="137" customWidth="1"/>
    <col min="1275" max="1276" width="9.42578125" style="137" customWidth="1"/>
    <col min="1277" max="1493" width="9.42578125" style="137"/>
    <col min="1494" max="1494" width="62.140625" style="137" customWidth="1"/>
    <col min="1495" max="1495" width="1" style="137" customWidth="1"/>
    <col min="1496" max="1496" width="18.28515625" style="137" customWidth="1"/>
    <col min="1497" max="1497" width="0.85546875" style="137" customWidth="1"/>
    <col min="1498" max="1498" width="15" style="137" customWidth="1"/>
    <col min="1499" max="1499" width="0.85546875" style="137" customWidth="1"/>
    <col min="1500" max="1500" width="16.140625" style="137" customWidth="1"/>
    <col min="1501" max="1501" width="0.85546875" style="137" customWidth="1"/>
    <col min="1502" max="1502" width="13.7109375" style="137" customWidth="1"/>
    <col min="1503" max="1503" width="0.85546875" style="137" customWidth="1"/>
    <col min="1504" max="1504" width="16.28515625" style="137" customWidth="1"/>
    <col min="1505" max="1505" width="0.85546875" style="137" customWidth="1"/>
    <col min="1506" max="1506" width="15" style="137" customWidth="1"/>
    <col min="1507" max="1507" width="1.42578125" style="137" customWidth="1"/>
    <col min="1508" max="1508" width="14.42578125" style="137" bestFit="1" customWidth="1"/>
    <col min="1509" max="1509" width="2.42578125" style="137" customWidth="1"/>
    <col min="1510" max="1510" width="13.85546875" style="137" customWidth="1"/>
    <col min="1511" max="1511" width="2.42578125" style="137" customWidth="1"/>
    <col min="1512" max="1512" width="16.42578125" style="137" customWidth="1"/>
    <col min="1513" max="1513" width="0.85546875" style="137" customWidth="1"/>
    <col min="1514" max="1514" width="15.7109375" style="137" bestFit="1" customWidth="1"/>
    <col min="1515" max="1515" width="1.42578125" style="137" customWidth="1"/>
    <col min="1516" max="1516" width="16.7109375" style="137" customWidth="1"/>
    <col min="1517" max="1517" width="1.140625" style="137" customWidth="1"/>
    <col min="1518" max="1518" width="20.28515625" style="137" customWidth="1"/>
    <col min="1519" max="1519" width="0.85546875" style="137" customWidth="1"/>
    <col min="1520" max="1520" width="19.7109375" style="137" customWidth="1"/>
    <col min="1521" max="1521" width="0.7109375" style="137" customWidth="1"/>
    <col min="1522" max="1522" width="18.28515625" style="137" customWidth="1"/>
    <col min="1523" max="1523" width="1.140625" style="137" customWidth="1"/>
    <col min="1524" max="1524" width="17.42578125" style="137" customWidth="1"/>
    <col min="1525" max="1525" width="1" style="137" customWidth="1"/>
    <col min="1526" max="1526" width="19.28515625" style="137" customWidth="1"/>
    <col min="1527" max="1527" width="9.42578125" style="137" customWidth="1"/>
    <col min="1528" max="1528" width="14.28515625" style="137" customWidth="1"/>
    <col min="1529" max="1529" width="9.42578125" style="137" customWidth="1"/>
    <col min="1530" max="1530" width="14.28515625" style="137" customWidth="1"/>
    <col min="1531" max="1532" width="9.42578125" style="137" customWidth="1"/>
    <col min="1533" max="1749" width="9.42578125" style="137"/>
    <col min="1750" max="1750" width="62.140625" style="137" customWidth="1"/>
    <col min="1751" max="1751" width="1" style="137" customWidth="1"/>
    <col min="1752" max="1752" width="18.28515625" style="137" customWidth="1"/>
    <col min="1753" max="1753" width="0.85546875" style="137" customWidth="1"/>
    <col min="1754" max="1754" width="15" style="137" customWidth="1"/>
    <col min="1755" max="1755" width="0.85546875" style="137" customWidth="1"/>
    <col min="1756" max="1756" width="16.140625" style="137" customWidth="1"/>
    <col min="1757" max="1757" width="0.85546875" style="137" customWidth="1"/>
    <col min="1758" max="1758" width="13.7109375" style="137" customWidth="1"/>
    <col min="1759" max="1759" width="0.85546875" style="137" customWidth="1"/>
    <col min="1760" max="1760" width="16.28515625" style="137" customWidth="1"/>
    <col min="1761" max="1761" width="0.85546875" style="137" customWidth="1"/>
    <col min="1762" max="1762" width="15" style="137" customWidth="1"/>
    <col min="1763" max="1763" width="1.42578125" style="137" customWidth="1"/>
    <col min="1764" max="1764" width="14.42578125" style="137" bestFit="1" customWidth="1"/>
    <col min="1765" max="1765" width="2.42578125" style="137" customWidth="1"/>
    <col min="1766" max="1766" width="13.85546875" style="137" customWidth="1"/>
    <col min="1767" max="1767" width="2.42578125" style="137" customWidth="1"/>
    <col min="1768" max="1768" width="16.42578125" style="137" customWidth="1"/>
    <col min="1769" max="1769" width="0.85546875" style="137" customWidth="1"/>
    <col min="1770" max="1770" width="15.7109375" style="137" bestFit="1" customWidth="1"/>
    <col min="1771" max="1771" width="1.42578125" style="137" customWidth="1"/>
    <col min="1772" max="1772" width="16.7109375" style="137" customWidth="1"/>
    <col min="1773" max="1773" width="1.140625" style="137" customWidth="1"/>
    <col min="1774" max="1774" width="20.28515625" style="137" customWidth="1"/>
    <col min="1775" max="1775" width="0.85546875" style="137" customWidth="1"/>
    <col min="1776" max="1776" width="19.7109375" style="137" customWidth="1"/>
    <col min="1777" max="1777" width="0.7109375" style="137" customWidth="1"/>
    <col min="1778" max="1778" width="18.28515625" style="137" customWidth="1"/>
    <col min="1779" max="1779" width="1.140625" style="137" customWidth="1"/>
    <col min="1780" max="1780" width="17.42578125" style="137" customWidth="1"/>
    <col min="1781" max="1781" width="1" style="137" customWidth="1"/>
    <col min="1782" max="1782" width="19.28515625" style="137" customWidth="1"/>
    <col min="1783" max="1783" width="9.42578125" style="137" customWidth="1"/>
    <col min="1784" max="1784" width="14.28515625" style="137" customWidth="1"/>
    <col min="1785" max="1785" width="9.42578125" style="137" customWidth="1"/>
    <col min="1786" max="1786" width="14.28515625" style="137" customWidth="1"/>
    <col min="1787" max="1788" width="9.42578125" style="137" customWidth="1"/>
    <col min="1789" max="2005" width="9.42578125" style="137"/>
    <col min="2006" max="2006" width="62.140625" style="137" customWidth="1"/>
    <col min="2007" max="2007" width="1" style="137" customWidth="1"/>
    <col min="2008" max="2008" width="18.28515625" style="137" customWidth="1"/>
    <col min="2009" max="2009" width="0.85546875" style="137" customWidth="1"/>
    <col min="2010" max="2010" width="15" style="137" customWidth="1"/>
    <col min="2011" max="2011" width="0.85546875" style="137" customWidth="1"/>
    <col min="2012" max="2012" width="16.140625" style="137" customWidth="1"/>
    <col min="2013" max="2013" width="0.85546875" style="137" customWidth="1"/>
    <col min="2014" max="2014" width="13.7109375" style="137" customWidth="1"/>
    <col min="2015" max="2015" width="0.85546875" style="137" customWidth="1"/>
    <col min="2016" max="2016" width="16.28515625" style="137" customWidth="1"/>
    <col min="2017" max="2017" width="0.85546875" style="137" customWidth="1"/>
    <col min="2018" max="2018" width="15" style="137" customWidth="1"/>
    <col min="2019" max="2019" width="1.42578125" style="137" customWidth="1"/>
    <col min="2020" max="2020" width="14.42578125" style="137" bestFit="1" customWidth="1"/>
    <col min="2021" max="2021" width="2.42578125" style="137" customWidth="1"/>
    <col min="2022" max="2022" width="13.85546875" style="137" customWidth="1"/>
    <col min="2023" max="2023" width="2.42578125" style="137" customWidth="1"/>
    <col min="2024" max="2024" width="16.42578125" style="137" customWidth="1"/>
    <col min="2025" max="2025" width="0.85546875" style="137" customWidth="1"/>
    <col min="2026" max="2026" width="15.7109375" style="137" bestFit="1" customWidth="1"/>
    <col min="2027" max="2027" width="1.42578125" style="137" customWidth="1"/>
    <col min="2028" max="2028" width="16.7109375" style="137" customWidth="1"/>
    <col min="2029" max="2029" width="1.140625" style="137" customWidth="1"/>
    <col min="2030" max="2030" width="20.28515625" style="137" customWidth="1"/>
    <col min="2031" max="2031" width="0.85546875" style="137" customWidth="1"/>
    <col min="2032" max="2032" width="19.7109375" style="137" customWidth="1"/>
    <col min="2033" max="2033" width="0.7109375" style="137" customWidth="1"/>
    <col min="2034" max="2034" width="18.28515625" style="137" customWidth="1"/>
    <col min="2035" max="2035" width="1.140625" style="137" customWidth="1"/>
    <col min="2036" max="2036" width="17.42578125" style="137" customWidth="1"/>
    <col min="2037" max="2037" width="1" style="137" customWidth="1"/>
    <col min="2038" max="2038" width="19.28515625" style="137" customWidth="1"/>
    <col min="2039" max="2039" width="9.42578125" style="137" customWidth="1"/>
    <col min="2040" max="2040" width="14.28515625" style="137" customWidth="1"/>
    <col min="2041" max="2041" width="9.42578125" style="137" customWidth="1"/>
    <col min="2042" max="2042" width="14.28515625" style="137" customWidth="1"/>
    <col min="2043" max="2044" width="9.42578125" style="137" customWidth="1"/>
    <col min="2045" max="2261" width="9.42578125" style="137"/>
    <col min="2262" max="2262" width="62.140625" style="137" customWidth="1"/>
    <col min="2263" max="2263" width="1" style="137" customWidth="1"/>
    <col min="2264" max="2264" width="18.28515625" style="137" customWidth="1"/>
    <col min="2265" max="2265" width="0.85546875" style="137" customWidth="1"/>
    <col min="2266" max="2266" width="15" style="137" customWidth="1"/>
    <col min="2267" max="2267" width="0.85546875" style="137" customWidth="1"/>
    <col min="2268" max="2268" width="16.140625" style="137" customWidth="1"/>
    <col min="2269" max="2269" width="0.85546875" style="137" customWidth="1"/>
    <col min="2270" max="2270" width="13.7109375" style="137" customWidth="1"/>
    <col min="2271" max="2271" width="0.85546875" style="137" customWidth="1"/>
    <col min="2272" max="2272" width="16.28515625" style="137" customWidth="1"/>
    <col min="2273" max="2273" width="0.85546875" style="137" customWidth="1"/>
    <col min="2274" max="2274" width="15" style="137" customWidth="1"/>
    <col min="2275" max="2275" width="1.42578125" style="137" customWidth="1"/>
    <col min="2276" max="2276" width="14.42578125" style="137" bestFit="1" customWidth="1"/>
    <col min="2277" max="2277" width="2.42578125" style="137" customWidth="1"/>
    <col min="2278" max="2278" width="13.85546875" style="137" customWidth="1"/>
    <col min="2279" max="2279" width="2.42578125" style="137" customWidth="1"/>
    <col min="2280" max="2280" width="16.42578125" style="137" customWidth="1"/>
    <col min="2281" max="2281" width="0.85546875" style="137" customWidth="1"/>
    <col min="2282" max="2282" width="15.7109375" style="137" bestFit="1" customWidth="1"/>
    <col min="2283" max="2283" width="1.42578125" style="137" customWidth="1"/>
    <col min="2284" max="2284" width="16.7109375" style="137" customWidth="1"/>
    <col min="2285" max="2285" width="1.140625" style="137" customWidth="1"/>
    <col min="2286" max="2286" width="20.28515625" style="137" customWidth="1"/>
    <col min="2287" max="2287" width="0.85546875" style="137" customWidth="1"/>
    <col min="2288" max="2288" width="19.7109375" style="137" customWidth="1"/>
    <col min="2289" max="2289" width="0.7109375" style="137" customWidth="1"/>
    <col min="2290" max="2290" width="18.28515625" style="137" customWidth="1"/>
    <col min="2291" max="2291" width="1.140625" style="137" customWidth="1"/>
    <col min="2292" max="2292" width="17.42578125" style="137" customWidth="1"/>
    <col min="2293" max="2293" width="1" style="137" customWidth="1"/>
    <col min="2294" max="2294" width="19.28515625" style="137" customWidth="1"/>
    <col min="2295" max="2295" width="9.42578125" style="137" customWidth="1"/>
    <col min="2296" max="2296" width="14.28515625" style="137" customWidth="1"/>
    <col min="2297" max="2297" width="9.42578125" style="137" customWidth="1"/>
    <col min="2298" max="2298" width="14.28515625" style="137" customWidth="1"/>
    <col min="2299" max="2300" width="9.42578125" style="137" customWidth="1"/>
    <col min="2301" max="2517" width="9.42578125" style="137"/>
    <col min="2518" max="2518" width="62.140625" style="137" customWidth="1"/>
    <col min="2519" max="2519" width="1" style="137" customWidth="1"/>
    <col min="2520" max="2520" width="18.28515625" style="137" customWidth="1"/>
    <col min="2521" max="2521" width="0.85546875" style="137" customWidth="1"/>
    <col min="2522" max="2522" width="15" style="137" customWidth="1"/>
    <col min="2523" max="2523" width="0.85546875" style="137" customWidth="1"/>
    <col min="2524" max="2524" width="16.140625" style="137" customWidth="1"/>
    <col min="2525" max="2525" width="0.85546875" style="137" customWidth="1"/>
    <col min="2526" max="2526" width="13.7109375" style="137" customWidth="1"/>
    <col min="2527" max="2527" width="0.85546875" style="137" customWidth="1"/>
    <col min="2528" max="2528" width="16.28515625" style="137" customWidth="1"/>
    <col min="2529" max="2529" width="0.85546875" style="137" customWidth="1"/>
    <col min="2530" max="2530" width="15" style="137" customWidth="1"/>
    <col min="2531" max="2531" width="1.42578125" style="137" customWidth="1"/>
    <col min="2532" max="2532" width="14.42578125" style="137" bestFit="1" customWidth="1"/>
    <col min="2533" max="2533" width="2.42578125" style="137" customWidth="1"/>
    <col min="2534" max="2534" width="13.85546875" style="137" customWidth="1"/>
    <col min="2535" max="2535" width="2.42578125" style="137" customWidth="1"/>
    <col min="2536" max="2536" width="16.42578125" style="137" customWidth="1"/>
    <col min="2537" max="2537" width="0.85546875" style="137" customWidth="1"/>
    <col min="2538" max="2538" width="15.7109375" style="137" bestFit="1" customWidth="1"/>
    <col min="2539" max="2539" width="1.42578125" style="137" customWidth="1"/>
    <col min="2540" max="2540" width="16.7109375" style="137" customWidth="1"/>
    <col min="2541" max="2541" width="1.140625" style="137" customWidth="1"/>
    <col min="2542" max="2542" width="20.28515625" style="137" customWidth="1"/>
    <col min="2543" max="2543" width="0.85546875" style="137" customWidth="1"/>
    <col min="2544" max="2544" width="19.7109375" style="137" customWidth="1"/>
    <col min="2545" max="2545" width="0.7109375" style="137" customWidth="1"/>
    <col min="2546" max="2546" width="18.28515625" style="137" customWidth="1"/>
    <col min="2547" max="2547" width="1.140625" style="137" customWidth="1"/>
    <col min="2548" max="2548" width="17.42578125" style="137" customWidth="1"/>
    <col min="2549" max="2549" width="1" style="137" customWidth="1"/>
    <col min="2550" max="2550" width="19.28515625" style="137" customWidth="1"/>
    <col min="2551" max="2551" width="9.42578125" style="137" customWidth="1"/>
    <col min="2552" max="2552" width="14.28515625" style="137" customWidth="1"/>
    <col min="2553" max="2553" width="9.42578125" style="137" customWidth="1"/>
    <col min="2554" max="2554" width="14.28515625" style="137" customWidth="1"/>
    <col min="2555" max="2556" width="9.42578125" style="137" customWidth="1"/>
    <col min="2557" max="2773" width="9.42578125" style="137"/>
    <col min="2774" max="2774" width="62.140625" style="137" customWidth="1"/>
    <col min="2775" max="2775" width="1" style="137" customWidth="1"/>
    <col min="2776" max="2776" width="18.28515625" style="137" customWidth="1"/>
    <col min="2777" max="2777" width="0.85546875" style="137" customWidth="1"/>
    <col min="2778" max="2778" width="15" style="137" customWidth="1"/>
    <col min="2779" max="2779" width="0.85546875" style="137" customWidth="1"/>
    <col min="2780" max="2780" width="16.140625" style="137" customWidth="1"/>
    <col min="2781" max="2781" width="0.85546875" style="137" customWidth="1"/>
    <col min="2782" max="2782" width="13.7109375" style="137" customWidth="1"/>
    <col min="2783" max="2783" width="0.85546875" style="137" customWidth="1"/>
    <col min="2784" max="2784" width="16.28515625" style="137" customWidth="1"/>
    <col min="2785" max="2785" width="0.85546875" style="137" customWidth="1"/>
    <col min="2786" max="2786" width="15" style="137" customWidth="1"/>
    <col min="2787" max="2787" width="1.42578125" style="137" customWidth="1"/>
    <col min="2788" max="2788" width="14.42578125" style="137" bestFit="1" customWidth="1"/>
    <col min="2789" max="2789" width="2.42578125" style="137" customWidth="1"/>
    <col min="2790" max="2790" width="13.85546875" style="137" customWidth="1"/>
    <col min="2791" max="2791" width="2.42578125" style="137" customWidth="1"/>
    <col min="2792" max="2792" width="16.42578125" style="137" customWidth="1"/>
    <col min="2793" max="2793" width="0.85546875" style="137" customWidth="1"/>
    <col min="2794" max="2794" width="15.7109375" style="137" bestFit="1" customWidth="1"/>
    <col min="2795" max="2795" width="1.42578125" style="137" customWidth="1"/>
    <col min="2796" max="2796" width="16.7109375" style="137" customWidth="1"/>
    <col min="2797" max="2797" width="1.140625" style="137" customWidth="1"/>
    <col min="2798" max="2798" width="20.28515625" style="137" customWidth="1"/>
    <col min="2799" max="2799" width="0.85546875" style="137" customWidth="1"/>
    <col min="2800" max="2800" width="19.7109375" style="137" customWidth="1"/>
    <col min="2801" max="2801" width="0.7109375" style="137" customWidth="1"/>
    <col min="2802" max="2802" width="18.28515625" style="137" customWidth="1"/>
    <col min="2803" max="2803" width="1.140625" style="137" customWidth="1"/>
    <col min="2804" max="2804" width="17.42578125" style="137" customWidth="1"/>
    <col min="2805" max="2805" width="1" style="137" customWidth="1"/>
    <col min="2806" max="2806" width="19.28515625" style="137" customWidth="1"/>
    <col min="2807" max="2807" width="9.42578125" style="137" customWidth="1"/>
    <col min="2808" max="2808" width="14.28515625" style="137" customWidth="1"/>
    <col min="2809" max="2809" width="9.42578125" style="137" customWidth="1"/>
    <col min="2810" max="2810" width="14.28515625" style="137" customWidth="1"/>
    <col min="2811" max="2812" width="9.42578125" style="137" customWidth="1"/>
    <col min="2813" max="3029" width="9.42578125" style="137"/>
    <col min="3030" max="3030" width="62.140625" style="137" customWidth="1"/>
    <col min="3031" max="3031" width="1" style="137" customWidth="1"/>
    <col min="3032" max="3032" width="18.28515625" style="137" customWidth="1"/>
    <col min="3033" max="3033" width="0.85546875" style="137" customWidth="1"/>
    <col min="3034" max="3034" width="15" style="137" customWidth="1"/>
    <col min="3035" max="3035" width="0.85546875" style="137" customWidth="1"/>
    <col min="3036" max="3036" width="16.140625" style="137" customWidth="1"/>
    <col min="3037" max="3037" width="0.85546875" style="137" customWidth="1"/>
    <col min="3038" max="3038" width="13.7109375" style="137" customWidth="1"/>
    <col min="3039" max="3039" width="0.85546875" style="137" customWidth="1"/>
    <col min="3040" max="3040" width="16.28515625" style="137" customWidth="1"/>
    <col min="3041" max="3041" width="0.85546875" style="137" customWidth="1"/>
    <col min="3042" max="3042" width="15" style="137" customWidth="1"/>
    <col min="3043" max="3043" width="1.42578125" style="137" customWidth="1"/>
    <col min="3044" max="3044" width="14.42578125" style="137" bestFit="1" customWidth="1"/>
    <col min="3045" max="3045" width="2.42578125" style="137" customWidth="1"/>
    <col min="3046" max="3046" width="13.85546875" style="137" customWidth="1"/>
    <col min="3047" max="3047" width="2.42578125" style="137" customWidth="1"/>
    <col min="3048" max="3048" width="16.42578125" style="137" customWidth="1"/>
    <col min="3049" max="3049" width="0.85546875" style="137" customWidth="1"/>
    <col min="3050" max="3050" width="15.7109375" style="137" bestFit="1" customWidth="1"/>
    <col min="3051" max="3051" width="1.42578125" style="137" customWidth="1"/>
    <col min="3052" max="3052" width="16.7109375" style="137" customWidth="1"/>
    <col min="3053" max="3053" width="1.140625" style="137" customWidth="1"/>
    <col min="3054" max="3054" width="20.28515625" style="137" customWidth="1"/>
    <col min="3055" max="3055" width="0.85546875" style="137" customWidth="1"/>
    <col min="3056" max="3056" width="19.7109375" style="137" customWidth="1"/>
    <col min="3057" max="3057" width="0.7109375" style="137" customWidth="1"/>
    <col min="3058" max="3058" width="18.28515625" style="137" customWidth="1"/>
    <col min="3059" max="3059" width="1.140625" style="137" customWidth="1"/>
    <col min="3060" max="3060" width="17.42578125" style="137" customWidth="1"/>
    <col min="3061" max="3061" width="1" style="137" customWidth="1"/>
    <col min="3062" max="3062" width="19.28515625" style="137" customWidth="1"/>
    <col min="3063" max="3063" width="9.42578125" style="137" customWidth="1"/>
    <col min="3064" max="3064" width="14.28515625" style="137" customWidth="1"/>
    <col min="3065" max="3065" width="9.42578125" style="137" customWidth="1"/>
    <col min="3066" max="3066" width="14.28515625" style="137" customWidth="1"/>
    <col min="3067" max="3068" width="9.42578125" style="137" customWidth="1"/>
    <col min="3069" max="3285" width="9.42578125" style="137"/>
    <col min="3286" max="3286" width="62.140625" style="137" customWidth="1"/>
    <col min="3287" max="3287" width="1" style="137" customWidth="1"/>
    <col min="3288" max="3288" width="18.28515625" style="137" customWidth="1"/>
    <col min="3289" max="3289" width="0.85546875" style="137" customWidth="1"/>
    <col min="3290" max="3290" width="15" style="137" customWidth="1"/>
    <col min="3291" max="3291" width="0.85546875" style="137" customWidth="1"/>
    <col min="3292" max="3292" width="16.140625" style="137" customWidth="1"/>
    <col min="3293" max="3293" width="0.85546875" style="137" customWidth="1"/>
    <col min="3294" max="3294" width="13.7109375" style="137" customWidth="1"/>
    <col min="3295" max="3295" width="0.85546875" style="137" customWidth="1"/>
    <col min="3296" max="3296" width="16.28515625" style="137" customWidth="1"/>
    <col min="3297" max="3297" width="0.85546875" style="137" customWidth="1"/>
    <col min="3298" max="3298" width="15" style="137" customWidth="1"/>
    <col min="3299" max="3299" width="1.42578125" style="137" customWidth="1"/>
    <col min="3300" max="3300" width="14.42578125" style="137" bestFit="1" customWidth="1"/>
    <col min="3301" max="3301" width="2.42578125" style="137" customWidth="1"/>
    <col min="3302" max="3302" width="13.85546875" style="137" customWidth="1"/>
    <col min="3303" max="3303" width="2.42578125" style="137" customWidth="1"/>
    <col min="3304" max="3304" width="16.42578125" style="137" customWidth="1"/>
    <col min="3305" max="3305" width="0.85546875" style="137" customWidth="1"/>
    <col min="3306" max="3306" width="15.7109375" style="137" bestFit="1" customWidth="1"/>
    <col min="3307" max="3307" width="1.42578125" style="137" customWidth="1"/>
    <col min="3308" max="3308" width="16.7109375" style="137" customWidth="1"/>
    <col min="3309" max="3309" width="1.140625" style="137" customWidth="1"/>
    <col min="3310" max="3310" width="20.28515625" style="137" customWidth="1"/>
    <col min="3311" max="3311" width="0.85546875" style="137" customWidth="1"/>
    <col min="3312" max="3312" width="19.7109375" style="137" customWidth="1"/>
    <col min="3313" max="3313" width="0.7109375" style="137" customWidth="1"/>
    <col min="3314" max="3314" width="18.28515625" style="137" customWidth="1"/>
    <col min="3315" max="3315" width="1.140625" style="137" customWidth="1"/>
    <col min="3316" max="3316" width="17.42578125" style="137" customWidth="1"/>
    <col min="3317" max="3317" width="1" style="137" customWidth="1"/>
    <col min="3318" max="3318" width="19.28515625" style="137" customWidth="1"/>
    <col min="3319" max="3319" width="9.42578125" style="137" customWidth="1"/>
    <col min="3320" max="3320" width="14.28515625" style="137" customWidth="1"/>
    <col min="3321" max="3321" width="9.42578125" style="137" customWidth="1"/>
    <col min="3322" max="3322" width="14.28515625" style="137" customWidth="1"/>
    <col min="3323" max="3324" width="9.42578125" style="137" customWidth="1"/>
    <col min="3325" max="3541" width="9.42578125" style="137"/>
    <col min="3542" max="3542" width="62.140625" style="137" customWidth="1"/>
    <col min="3543" max="3543" width="1" style="137" customWidth="1"/>
    <col min="3544" max="3544" width="18.28515625" style="137" customWidth="1"/>
    <col min="3545" max="3545" width="0.85546875" style="137" customWidth="1"/>
    <col min="3546" max="3546" width="15" style="137" customWidth="1"/>
    <col min="3547" max="3547" width="0.85546875" style="137" customWidth="1"/>
    <col min="3548" max="3548" width="16.140625" style="137" customWidth="1"/>
    <col min="3549" max="3549" width="0.85546875" style="137" customWidth="1"/>
    <col min="3550" max="3550" width="13.7109375" style="137" customWidth="1"/>
    <col min="3551" max="3551" width="0.85546875" style="137" customWidth="1"/>
    <col min="3552" max="3552" width="16.28515625" style="137" customWidth="1"/>
    <col min="3553" max="3553" width="0.85546875" style="137" customWidth="1"/>
    <col min="3554" max="3554" width="15" style="137" customWidth="1"/>
    <col min="3555" max="3555" width="1.42578125" style="137" customWidth="1"/>
    <col min="3556" max="3556" width="14.42578125" style="137" bestFit="1" customWidth="1"/>
    <col min="3557" max="3557" width="2.42578125" style="137" customWidth="1"/>
    <col min="3558" max="3558" width="13.85546875" style="137" customWidth="1"/>
    <col min="3559" max="3559" width="2.42578125" style="137" customWidth="1"/>
    <col min="3560" max="3560" width="16.42578125" style="137" customWidth="1"/>
    <col min="3561" max="3561" width="0.85546875" style="137" customWidth="1"/>
    <col min="3562" max="3562" width="15.7109375" style="137" bestFit="1" customWidth="1"/>
    <col min="3563" max="3563" width="1.42578125" style="137" customWidth="1"/>
    <col min="3564" max="3564" width="16.7109375" style="137" customWidth="1"/>
    <col min="3565" max="3565" width="1.140625" style="137" customWidth="1"/>
    <col min="3566" max="3566" width="20.28515625" style="137" customWidth="1"/>
    <col min="3567" max="3567" width="0.85546875" style="137" customWidth="1"/>
    <col min="3568" max="3568" width="19.7109375" style="137" customWidth="1"/>
    <col min="3569" max="3569" width="0.7109375" style="137" customWidth="1"/>
    <col min="3570" max="3570" width="18.28515625" style="137" customWidth="1"/>
    <col min="3571" max="3571" width="1.140625" style="137" customWidth="1"/>
    <col min="3572" max="3572" width="17.42578125" style="137" customWidth="1"/>
    <col min="3573" max="3573" width="1" style="137" customWidth="1"/>
    <col min="3574" max="3574" width="19.28515625" style="137" customWidth="1"/>
    <col min="3575" max="3575" width="9.42578125" style="137" customWidth="1"/>
    <col min="3576" max="3576" width="14.28515625" style="137" customWidth="1"/>
    <col min="3577" max="3577" width="9.42578125" style="137" customWidth="1"/>
    <col min="3578" max="3578" width="14.28515625" style="137" customWidth="1"/>
    <col min="3579" max="3580" width="9.42578125" style="137" customWidth="1"/>
    <col min="3581" max="3797" width="9.42578125" style="137"/>
    <col min="3798" max="3798" width="62.140625" style="137" customWidth="1"/>
    <col min="3799" max="3799" width="1" style="137" customWidth="1"/>
    <col min="3800" max="3800" width="18.28515625" style="137" customWidth="1"/>
    <col min="3801" max="3801" width="0.85546875" style="137" customWidth="1"/>
    <col min="3802" max="3802" width="15" style="137" customWidth="1"/>
    <col min="3803" max="3803" width="0.85546875" style="137" customWidth="1"/>
    <col min="3804" max="3804" width="16.140625" style="137" customWidth="1"/>
    <col min="3805" max="3805" width="0.85546875" style="137" customWidth="1"/>
    <col min="3806" max="3806" width="13.7109375" style="137" customWidth="1"/>
    <col min="3807" max="3807" width="0.85546875" style="137" customWidth="1"/>
    <col min="3808" max="3808" width="16.28515625" style="137" customWidth="1"/>
    <col min="3809" max="3809" width="0.85546875" style="137" customWidth="1"/>
    <col min="3810" max="3810" width="15" style="137" customWidth="1"/>
    <col min="3811" max="3811" width="1.42578125" style="137" customWidth="1"/>
    <col min="3812" max="3812" width="14.42578125" style="137" bestFit="1" customWidth="1"/>
    <col min="3813" max="3813" width="2.42578125" style="137" customWidth="1"/>
    <col min="3814" max="3814" width="13.85546875" style="137" customWidth="1"/>
    <col min="3815" max="3815" width="2.42578125" style="137" customWidth="1"/>
    <col min="3816" max="3816" width="16.42578125" style="137" customWidth="1"/>
    <col min="3817" max="3817" width="0.85546875" style="137" customWidth="1"/>
    <col min="3818" max="3818" width="15.7109375" style="137" bestFit="1" customWidth="1"/>
    <col min="3819" max="3819" width="1.42578125" style="137" customWidth="1"/>
    <col min="3820" max="3820" width="16.7109375" style="137" customWidth="1"/>
    <col min="3821" max="3821" width="1.140625" style="137" customWidth="1"/>
    <col min="3822" max="3822" width="20.28515625" style="137" customWidth="1"/>
    <col min="3823" max="3823" width="0.85546875" style="137" customWidth="1"/>
    <col min="3824" max="3824" width="19.7109375" style="137" customWidth="1"/>
    <col min="3825" max="3825" width="0.7109375" style="137" customWidth="1"/>
    <col min="3826" max="3826" width="18.28515625" style="137" customWidth="1"/>
    <col min="3827" max="3827" width="1.140625" style="137" customWidth="1"/>
    <col min="3828" max="3828" width="17.42578125" style="137" customWidth="1"/>
    <col min="3829" max="3829" width="1" style="137" customWidth="1"/>
    <col min="3830" max="3830" width="19.28515625" style="137" customWidth="1"/>
    <col min="3831" max="3831" width="9.42578125" style="137" customWidth="1"/>
    <col min="3832" max="3832" width="14.28515625" style="137" customWidth="1"/>
    <col min="3833" max="3833" width="9.42578125" style="137" customWidth="1"/>
    <col min="3834" max="3834" width="14.28515625" style="137" customWidth="1"/>
    <col min="3835" max="3836" width="9.42578125" style="137" customWidth="1"/>
    <col min="3837" max="4053" width="9.42578125" style="137"/>
    <col min="4054" max="4054" width="62.140625" style="137" customWidth="1"/>
    <col min="4055" max="4055" width="1" style="137" customWidth="1"/>
    <col min="4056" max="4056" width="18.28515625" style="137" customWidth="1"/>
    <col min="4057" max="4057" width="0.85546875" style="137" customWidth="1"/>
    <col min="4058" max="4058" width="15" style="137" customWidth="1"/>
    <col min="4059" max="4059" width="0.85546875" style="137" customWidth="1"/>
    <col min="4060" max="4060" width="16.140625" style="137" customWidth="1"/>
    <col min="4061" max="4061" width="0.85546875" style="137" customWidth="1"/>
    <col min="4062" max="4062" width="13.7109375" style="137" customWidth="1"/>
    <col min="4063" max="4063" width="0.85546875" style="137" customWidth="1"/>
    <col min="4064" max="4064" width="16.28515625" style="137" customWidth="1"/>
    <col min="4065" max="4065" width="0.85546875" style="137" customWidth="1"/>
    <col min="4066" max="4066" width="15" style="137" customWidth="1"/>
    <col min="4067" max="4067" width="1.42578125" style="137" customWidth="1"/>
    <col min="4068" max="4068" width="14.42578125" style="137" bestFit="1" customWidth="1"/>
    <col min="4069" max="4069" width="2.42578125" style="137" customWidth="1"/>
    <col min="4070" max="4070" width="13.85546875" style="137" customWidth="1"/>
    <col min="4071" max="4071" width="2.42578125" style="137" customWidth="1"/>
    <col min="4072" max="4072" width="16.42578125" style="137" customWidth="1"/>
    <col min="4073" max="4073" width="0.85546875" style="137" customWidth="1"/>
    <col min="4074" max="4074" width="15.7109375" style="137" bestFit="1" customWidth="1"/>
    <col min="4075" max="4075" width="1.42578125" style="137" customWidth="1"/>
    <col min="4076" max="4076" width="16.7109375" style="137" customWidth="1"/>
    <col min="4077" max="4077" width="1.140625" style="137" customWidth="1"/>
    <col min="4078" max="4078" width="20.28515625" style="137" customWidth="1"/>
    <col min="4079" max="4079" width="0.85546875" style="137" customWidth="1"/>
    <col min="4080" max="4080" width="19.7109375" style="137" customWidth="1"/>
    <col min="4081" max="4081" width="0.7109375" style="137" customWidth="1"/>
    <col min="4082" max="4082" width="18.28515625" style="137" customWidth="1"/>
    <col min="4083" max="4083" width="1.140625" style="137" customWidth="1"/>
    <col min="4084" max="4084" width="17.42578125" style="137" customWidth="1"/>
    <col min="4085" max="4085" width="1" style="137" customWidth="1"/>
    <col min="4086" max="4086" width="19.28515625" style="137" customWidth="1"/>
    <col min="4087" max="4087" width="9.42578125" style="137" customWidth="1"/>
    <col min="4088" max="4088" width="14.28515625" style="137" customWidth="1"/>
    <col min="4089" max="4089" width="9.42578125" style="137" customWidth="1"/>
    <col min="4090" max="4090" width="14.28515625" style="137" customWidth="1"/>
    <col min="4091" max="4092" width="9.42578125" style="137" customWidth="1"/>
    <col min="4093" max="4309" width="9.42578125" style="137"/>
    <col min="4310" max="4310" width="62.140625" style="137" customWidth="1"/>
    <col min="4311" max="4311" width="1" style="137" customWidth="1"/>
    <col min="4312" max="4312" width="18.28515625" style="137" customWidth="1"/>
    <col min="4313" max="4313" width="0.85546875" style="137" customWidth="1"/>
    <col min="4314" max="4314" width="15" style="137" customWidth="1"/>
    <col min="4315" max="4315" width="0.85546875" style="137" customWidth="1"/>
    <col min="4316" max="4316" width="16.140625" style="137" customWidth="1"/>
    <col min="4317" max="4317" width="0.85546875" style="137" customWidth="1"/>
    <col min="4318" max="4318" width="13.7109375" style="137" customWidth="1"/>
    <col min="4319" max="4319" width="0.85546875" style="137" customWidth="1"/>
    <col min="4320" max="4320" width="16.28515625" style="137" customWidth="1"/>
    <col min="4321" max="4321" width="0.85546875" style="137" customWidth="1"/>
    <col min="4322" max="4322" width="15" style="137" customWidth="1"/>
    <col min="4323" max="4323" width="1.42578125" style="137" customWidth="1"/>
    <col min="4324" max="4324" width="14.42578125" style="137" bestFit="1" customWidth="1"/>
    <col min="4325" max="4325" width="2.42578125" style="137" customWidth="1"/>
    <col min="4326" max="4326" width="13.85546875" style="137" customWidth="1"/>
    <col min="4327" max="4327" width="2.42578125" style="137" customWidth="1"/>
    <col min="4328" max="4328" width="16.42578125" style="137" customWidth="1"/>
    <col min="4329" max="4329" width="0.85546875" style="137" customWidth="1"/>
    <col min="4330" max="4330" width="15.7109375" style="137" bestFit="1" customWidth="1"/>
    <col min="4331" max="4331" width="1.42578125" style="137" customWidth="1"/>
    <col min="4332" max="4332" width="16.7109375" style="137" customWidth="1"/>
    <col min="4333" max="4333" width="1.140625" style="137" customWidth="1"/>
    <col min="4334" max="4334" width="20.28515625" style="137" customWidth="1"/>
    <col min="4335" max="4335" width="0.85546875" style="137" customWidth="1"/>
    <col min="4336" max="4336" width="19.7109375" style="137" customWidth="1"/>
    <col min="4337" max="4337" width="0.7109375" style="137" customWidth="1"/>
    <col min="4338" max="4338" width="18.28515625" style="137" customWidth="1"/>
    <col min="4339" max="4339" width="1.140625" style="137" customWidth="1"/>
    <col min="4340" max="4340" width="17.42578125" style="137" customWidth="1"/>
    <col min="4341" max="4341" width="1" style="137" customWidth="1"/>
    <col min="4342" max="4342" width="19.28515625" style="137" customWidth="1"/>
    <col min="4343" max="4343" width="9.42578125" style="137" customWidth="1"/>
    <col min="4344" max="4344" width="14.28515625" style="137" customWidth="1"/>
    <col min="4345" max="4345" width="9.42578125" style="137" customWidth="1"/>
    <col min="4346" max="4346" width="14.28515625" style="137" customWidth="1"/>
    <col min="4347" max="4348" width="9.42578125" style="137" customWidth="1"/>
    <col min="4349" max="4565" width="9.42578125" style="137"/>
    <col min="4566" max="4566" width="62.140625" style="137" customWidth="1"/>
    <col min="4567" max="4567" width="1" style="137" customWidth="1"/>
    <col min="4568" max="4568" width="18.28515625" style="137" customWidth="1"/>
    <col min="4569" max="4569" width="0.85546875" style="137" customWidth="1"/>
    <col min="4570" max="4570" width="15" style="137" customWidth="1"/>
    <col min="4571" max="4571" width="0.85546875" style="137" customWidth="1"/>
    <col min="4572" max="4572" width="16.140625" style="137" customWidth="1"/>
    <col min="4573" max="4573" width="0.85546875" style="137" customWidth="1"/>
    <col min="4574" max="4574" width="13.7109375" style="137" customWidth="1"/>
    <col min="4575" max="4575" width="0.85546875" style="137" customWidth="1"/>
    <col min="4576" max="4576" width="16.28515625" style="137" customWidth="1"/>
    <col min="4577" max="4577" width="0.85546875" style="137" customWidth="1"/>
    <col min="4578" max="4578" width="15" style="137" customWidth="1"/>
    <col min="4579" max="4579" width="1.42578125" style="137" customWidth="1"/>
    <col min="4580" max="4580" width="14.42578125" style="137" bestFit="1" customWidth="1"/>
    <col min="4581" max="4581" width="2.42578125" style="137" customWidth="1"/>
    <col min="4582" max="4582" width="13.85546875" style="137" customWidth="1"/>
    <col min="4583" max="4583" width="2.42578125" style="137" customWidth="1"/>
    <col min="4584" max="4584" width="16.42578125" style="137" customWidth="1"/>
    <col min="4585" max="4585" width="0.85546875" style="137" customWidth="1"/>
    <col min="4586" max="4586" width="15.7109375" style="137" bestFit="1" customWidth="1"/>
    <col min="4587" max="4587" width="1.42578125" style="137" customWidth="1"/>
    <col min="4588" max="4588" width="16.7109375" style="137" customWidth="1"/>
    <col min="4589" max="4589" width="1.140625" style="137" customWidth="1"/>
    <col min="4590" max="4590" width="20.28515625" style="137" customWidth="1"/>
    <col min="4591" max="4591" width="0.85546875" style="137" customWidth="1"/>
    <col min="4592" max="4592" width="19.7109375" style="137" customWidth="1"/>
    <col min="4593" max="4593" width="0.7109375" style="137" customWidth="1"/>
    <col min="4594" max="4594" width="18.28515625" style="137" customWidth="1"/>
    <col min="4595" max="4595" width="1.140625" style="137" customWidth="1"/>
    <col min="4596" max="4596" width="17.42578125" style="137" customWidth="1"/>
    <col min="4597" max="4597" width="1" style="137" customWidth="1"/>
    <col min="4598" max="4598" width="19.28515625" style="137" customWidth="1"/>
    <col min="4599" max="4599" width="9.42578125" style="137" customWidth="1"/>
    <col min="4600" max="4600" width="14.28515625" style="137" customWidth="1"/>
    <col min="4601" max="4601" width="9.42578125" style="137" customWidth="1"/>
    <col min="4602" max="4602" width="14.28515625" style="137" customWidth="1"/>
    <col min="4603" max="4604" width="9.42578125" style="137" customWidth="1"/>
    <col min="4605" max="4821" width="9.42578125" style="137"/>
    <col min="4822" max="4822" width="62.140625" style="137" customWidth="1"/>
    <col min="4823" max="4823" width="1" style="137" customWidth="1"/>
    <col min="4824" max="4824" width="18.28515625" style="137" customWidth="1"/>
    <col min="4825" max="4825" width="0.85546875" style="137" customWidth="1"/>
    <col min="4826" max="4826" width="15" style="137" customWidth="1"/>
    <col min="4827" max="4827" width="0.85546875" style="137" customWidth="1"/>
    <col min="4828" max="4828" width="16.140625" style="137" customWidth="1"/>
    <col min="4829" max="4829" width="0.85546875" style="137" customWidth="1"/>
    <col min="4830" max="4830" width="13.7109375" style="137" customWidth="1"/>
    <col min="4831" max="4831" width="0.85546875" style="137" customWidth="1"/>
    <col min="4832" max="4832" width="16.28515625" style="137" customWidth="1"/>
    <col min="4833" max="4833" width="0.85546875" style="137" customWidth="1"/>
    <col min="4834" max="4834" width="15" style="137" customWidth="1"/>
    <col min="4835" max="4835" width="1.42578125" style="137" customWidth="1"/>
    <col min="4836" max="4836" width="14.42578125" style="137" bestFit="1" customWidth="1"/>
    <col min="4837" max="4837" width="2.42578125" style="137" customWidth="1"/>
    <col min="4838" max="4838" width="13.85546875" style="137" customWidth="1"/>
    <col min="4839" max="4839" width="2.42578125" style="137" customWidth="1"/>
    <col min="4840" max="4840" width="16.42578125" style="137" customWidth="1"/>
    <col min="4841" max="4841" width="0.85546875" style="137" customWidth="1"/>
    <col min="4842" max="4842" width="15.7109375" style="137" bestFit="1" customWidth="1"/>
    <col min="4843" max="4843" width="1.42578125" style="137" customWidth="1"/>
    <col min="4844" max="4844" width="16.7109375" style="137" customWidth="1"/>
    <col min="4845" max="4845" width="1.140625" style="137" customWidth="1"/>
    <col min="4846" max="4846" width="20.28515625" style="137" customWidth="1"/>
    <col min="4847" max="4847" width="0.85546875" style="137" customWidth="1"/>
    <col min="4848" max="4848" width="19.7109375" style="137" customWidth="1"/>
    <col min="4849" max="4849" width="0.7109375" style="137" customWidth="1"/>
    <col min="4850" max="4850" width="18.28515625" style="137" customWidth="1"/>
    <col min="4851" max="4851" width="1.140625" style="137" customWidth="1"/>
    <col min="4852" max="4852" width="17.42578125" style="137" customWidth="1"/>
    <col min="4853" max="4853" width="1" style="137" customWidth="1"/>
    <col min="4854" max="4854" width="19.28515625" style="137" customWidth="1"/>
    <col min="4855" max="4855" width="9.42578125" style="137" customWidth="1"/>
    <col min="4856" max="4856" width="14.28515625" style="137" customWidth="1"/>
    <col min="4857" max="4857" width="9.42578125" style="137" customWidth="1"/>
    <col min="4858" max="4858" width="14.28515625" style="137" customWidth="1"/>
    <col min="4859" max="4860" width="9.42578125" style="137" customWidth="1"/>
    <col min="4861" max="5077" width="9.42578125" style="137"/>
    <col min="5078" max="5078" width="62.140625" style="137" customWidth="1"/>
    <col min="5079" max="5079" width="1" style="137" customWidth="1"/>
    <col min="5080" max="5080" width="18.28515625" style="137" customWidth="1"/>
    <col min="5081" max="5081" width="0.85546875" style="137" customWidth="1"/>
    <col min="5082" max="5082" width="15" style="137" customWidth="1"/>
    <col min="5083" max="5083" width="0.85546875" style="137" customWidth="1"/>
    <col min="5084" max="5084" width="16.140625" style="137" customWidth="1"/>
    <col min="5085" max="5085" width="0.85546875" style="137" customWidth="1"/>
    <col min="5086" max="5086" width="13.7109375" style="137" customWidth="1"/>
    <col min="5087" max="5087" width="0.85546875" style="137" customWidth="1"/>
    <col min="5088" max="5088" width="16.28515625" style="137" customWidth="1"/>
    <col min="5089" max="5089" width="0.85546875" style="137" customWidth="1"/>
    <col min="5090" max="5090" width="15" style="137" customWidth="1"/>
    <col min="5091" max="5091" width="1.42578125" style="137" customWidth="1"/>
    <col min="5092" max="5092" width="14.42578125" style="137" bestFit="1" customWidth="1"/>
    <col min="5093" max="5093" width="2.42578125" style="137" customWidth="1"/>
    <col min="5094" max="5094" width="13.85546875" style="137" customWidth="1"/>
    <col min="5095" max="5095" width="2.42578125" style="137" customWidth="1"/>
    <col min="5096" max="5096" width="16.42578125" style="137" customWidth="1"/>
    <col min="5097" max="5097" width="0.85546875" style="137" customWidth="1"/>
    <col min="5098" max="5098" width="15.7109375" style="137" bestFit="1" customWidth="1"/>
    <col min="5099" max="5099" width="1.42578125" style="137" customWidth="1"/>
    <col min="5100" max="5100" width="16.7109375" style="137" customWidth="1"/>
    <col min="5101" max="5101" width="1.140625" style="137" customWidth="1"/>
    <col min="5102" max="5102" width="20.28515625" style="137" customWidth="1"/>
    <col min="5103" max="5103" width="0.85546875" style="137" customWidth="1"/>
    <col min="5104" max="5104" width="19.7109375" style="137" customWidth="1"/>
    <col min="5105" max="5105" width="0.7109375" style="137" customWidth="1"/>
    <col min="5106" max="5106" width="18.28515625" style="137" customWidth="1"/>
    <col min="5107" max="5107" width="1.140625" style="137" customWidth="1"/>
    <col min="5108" max="5108" width="17.42578125" style="137" customWidth="1"/>
    <col min="5109" max="5109" width="1" style="137" customWidth="1"/>
    <col min="5110" max="5110" width="19.28515625" style="137" customWidth="1"/>
    <col min="5111" max="5111" width="9.42578125" style="137" customWidth="1"/>
    <col min="5112" max="5112" width="14.28515625" style="137" customWidth="1"/>
    <col min="5113" max="5113" width="9.42578125" style="137" customWidth="1"/>
    <col min="5114" max="5114" width="14.28515625" style="137" customWidth="1"/>
    <col min="5115" max="5116" width="9.42578125" style="137" customWidth="1"/>
    <col min="5117" max="5333" width="9.42578125" style="137"/>
    <col min="5334" max="5334" width="62.140625" style="137" customWidth="1"/>
    <col min="5335" max="5335" width="1" style="137" customWidth="1"/>
    <col min="5336" max="5336" width="18.28515625" style="137" customWidth="1"/>
    <col min="5337" max="5337" width="0.85546875" style="137" customWidth="1"/>
    <col min="5338" max="5338" width="15" style="137" customWidth="1"/>
    <col min="5339" max="5339" width="0.85546875" style="137" customWidth="1"/>
    <col min="5340" max="5340" width="16.140625" style="137" customWidth="1"/>
    <col min="5341" max="5341" width="0.85546875" style="137" customWidth="1"/>
    <col min="5342" max="5342" width="13.7109375" style="137" customWidth="1"/>
    <col min="5343" max="5343" width="0.85546875" style="137" customWidth="1"/>
    <col min="5344" max="5344" width="16.28515625" style="137" customWidth="1"/>
    <col min="5345" max="5345" width="0.85546875" style="137" customWidth="1"/>
    <col min="5346" max="5346" width="15" style="137" customWidth="1"/>
    <col min="5347" max="5347" width="1.42578125" style="137" customWidth="1"/>
    <col min="5348" max="5348" width="14.42578125" style="137" bestFit="1" customWidth="1"/>
    <col min="5349" max="5349" width="2.42578125" style="137" customWidth="1"/>
    <col min="5350" max="5350" width="13.85546875" style="137" customWidth="1"/>
    <col min="5351" max="5351" width="2.42578125" style="137" customWidth="1"/>
    <col min="5352" max="5352" width="16.42578125" style="137" customWidth="1"/>
    <col min="5353" max="5353" width="0.85546875" style="137" customWidth="1"/>
    <col min="5354" max="5354" width="15.7109375" style="137" bestFit="1" customWidth="1"/>
    <col min="5355" max="5355" width="1.42578125" style="137" customWidth="1"/>
    <col min="5356" max="5356" width="16.7109375" style="137" customWidth="1"/>
    <col min="5357" max="5357" width="1.140625" style="137" customWidth="1"/>
    <col min="5358" max="5358" width="20.28515625" style="137" customWidth="1"/>
    <col min="5359" max="5359" width="0.85546875" style="137" customWidth="1"/>
    <col min="5360" max="5360" width="19.7109375" style="137" customWidth="1"/>
    <col min="5361" max="5361" width="0.7109375" style="137" customWidth="1"/>
    <col min="5362" max="5362" width="18.28515625" style="137" customWidth="1"/>
    <col min="5363" max="5363" width="1.140625" style="137" customWidth="1"/>
    <col min="5364" max="5364" width="17.42578125" style="137" customWidth="1"/>
    <col min="5365" max="5365" width="1" style="137" customWidth="1"/>
    <col min="5366" max="5366" width="19.28515625" style="137" customWidth="1"/>
    <col min="5367" max="5367" width="9.42578125" style="137" customWidth="1"/>
    <col min="5368" max="5368" width="14.28515625" style="137" customWidth="1"/>
    <col min="5369" max="5369" width="9.42578125" style="137" customWidth="1"/>
    <col min="5370" max="5370" width="14.28515625" style="137" customWidth="1"/>
    <col min="5371" max="5372" width="9.42578125" style="137" customWidth="1"/>
    <col min="5373" max="5589" width="9.42578125" style="137"/>
    <col min="5590" max="5590" width="62.140625" style="137" customWidth="1"/>
    <col min="5591" max="5591" width="1" style="137" customWidth="1"/>
    <col min="5592" max="5592" width="18.28515625" style="137" customWidth="1"/>
    <col min="5593" max="5593" width="0.85546875" style="137" customWidth="1"/>
    <col min="5594" max="5594" width="15" style="137" customWidth="1"/>
    <col min="5595" max="5595" width="0.85546875" style="137" customWidth="1"/>
    <col min="5596" max="5596" width="16.140625" style="137" customWidth="1"/>
    <col min="5597" max="5597" width="0.85546875" style="137" customWidth="1"/>
    <col min="5598" max="5598" width="13.7109375" style="137" customWidth="1"/>
    <col min="5599" max="5599" width="0.85546875" style="137" customWidth="1"/>
    <col min="5600" max="5600" width="16.28515625" style="137" customWidth="1"/>
    <col min="5601" max="5601" width="0.85546875" style="137" customWidth="1"/>
    <col min="5602" max="5602" width="15" style="137" customWidth="1"/>
    <col min="5603" max="5603" width="1.42578125" style="137" customWidth="1"/>
    <col min="5604" max="5604" width="14.42578125" style="137" bestFit="1" customWidth="1"/>
    <col min="5605" max="5605" width="2.42578125" style="137" customWidth="1"/>
    <col min="5606" max="5606" width="13.85546875" style="137" customWidth="1"/>
    <col min="5607" max="5607" width="2.42578125" style="137" customWidth="1"/>
    <col min="5608" max="5608" width="16.42578125" style="137" customWidth="1"/>
    <col min="5609" max="5609" width="0.85546875" style="137" customWidth="1"/>
    <col min="5610" max="5610" width="15.7109375" style="137" bestFit="1" customWidth="1"/>
    <col min="5611" max="5611" width="1.42578125" style="137" customWidth="1"/>
    <col min="5612" max="5612" width="16.7109375" style="137" customWidth="1"/>
    <col min="5613" max="5613" width="1.140625" style="137" customWidth="1"/>
    <col min="5614" max="5614" width="20.28515625" style="137" customWidth="1"/>
    <col min="5615" max="5615" width="0.85546875" style="137" customWidth="1"/>
    <col min="5616" max="5616" width="19.7109375" style="137" customWidth="1"/>
    <col min="5617" max="5617" width="0.7109375" style="137" customWidth="1"/>
    <col min="5618" max="5618" width="18.28515625" style="137" customWidth="1"/>
    <col min="5619" max="5619" width="1.140625" style="137" customWidth="1"/>
    <col min="5620" max="5620" width="17.42578125" style="137" customWidth="1"/>
    <col min="5621" max="5621" width="1" style="137" customWidth="1"/>
    <col min="5622" max="5622" width="19.28515625" style="137" customWidth="1"/>
    <col min="5623" max="5623" width="9.42578125" style="137" customWidth="1"/>
    <col min="5624" max="5624" width="14.28515625" style="137" customWidth="1"/>
    <col min="5625" max="5625" width="9.42578125" style="137" customWidth="1"/>
    <col min="5626" max="5626" width="14.28515625" style="137" customWidth="1"/>
    <col min="5627" max="5628" width="9.42578125" style="137" customWidth="1"/>
    <col min="5629" max="5845" width="9.42578125" style="137"/>
    <col min="5846" max="5846" width="62.140625" style="137" customWidth="1"/>
    <col min="5847" max="5847" width="1" style="137" customWidth="1"/>
    <col min="5848" max="5848" width="18.28515625" style="137" customWidth="1"/>
    <col min="5849" max="5849" width="0.85546875" style="137" customWidth="1"/>
    <col min="5850" max="5850" width="15" style="137" customWidth="1"/>
    <col min="5851" max="5851" width="0.85546875" style="137" customWidth="1"/>
    <col min="5852" max="5852" width="16.140625" style="137" customWidth="1"/>
    <col min="5853" max="5853" width="0.85546875" style="137" customWidth="1"/>
    <col min="5854" max="5854" width="13.7109375" style="137" customWidth="1"/>
    <col min="5855" max="5855" width="0.85546875" style="137" customWidth="1"/>
    <col min="5856" max="5856" width="16.28515625" style="137" customWidth="1"/>
    <col min="5857" max="5857" width="0.85546875" style="137" customWidth="1"/>
    <col min="5858" max="5858" width="15" style="137" customWidth="1"/>
    <col min="5859" max="5859" width="1.42578125" style="137" customWidth="1"/>
    <col min="5860" max="5860" width="14.42578125" style="137" bestFit="1" customWidth="1"/>
    <col min="5861" max="5861" width="2.42578125" style="137" customWidth="1"/>
    <col min="5862" max="5862" width="13.85546875" style="137" customWidth="1"/>
    <col min="5863" max="5863" width="2.42578125" style="137" customWidth="1"/>
    <col min="5864" max="5864" width="16.42578125" style="137" customWidth="1"/>
    <col min="5865" max="5865" width="0.85546875" style="137" customWidth="1"/>
    <col min="5866" max="5866" width="15.7109375" style="137" bestFit="1" customWidth="1"/>
    <col min="5867" max="5867" width="1.42578125" style="137" customWidth="1"/>
    <col min="5868" max="5868" width="16.7109375" style="137" customWidth="1"/>
    <col min="5869" max="5869" width="1.140625" style="137" customWidth="1"/>
    <col min="5870" max="5870" width="20.28515625" style="137" customWidth="1"/>
    <col min="5871" max="5871" width="0.85546875" style="137" customWidth="1"/>
    <col min="5872" max="5872" width="19.7109375" style="137" customWidth="1"/>
    <col min="5873" max="5873" width="0.7109375" style="137" customWidth="1"/>
    <col min="5874" max="5874" width="18.28515625" style="137" customWidth="1"/>
    <col min="5875" max="5875" width="1.140625" style="137" customWidth="1"/>
    <col min="5876" max="5876" width="17.42578125" style="137" customWidth="1"/>
    <col min="5877" max="5877" width="1" style="137" customWidth="1"/>
    <col min="5878" max="5878" width="19.28515625" style="137" customWidth="1"/>
    <col min="5879" max="5879" width="9.42578125" style="137" customWidth="1"/>
    <col min="5880" max="5880" width="14.28515625" style="137" customWidth="1"/>
    <col min="5881" max="5881" width="9.42578125" style="137" customWidth="1"/>
    <col min="5882" max="5882" width="14.28515625" style="137" customWidth="1"/>
    <col min="5883" max="5884" width="9.42578125" style="137" customWidth="1"/>
    <col min="5885" max="6101" width="9.42578125" style="137"/>
    <col min="6102" max="6102" width="62.140625" style="137" customWidth="1"/>
    <col min="6103" max="6103" width="1" style="137" customWidth="1"/>
    <col min="6104" max="6104" width="18.28515625" style="137" customWidth="1"/>
    <col min="6105" max="6105" width="0.85546875" style="137" customWidth="1"/>
    <col min="6106" max="6106" width="15" style="137" customWidth="1"/>
    <col min="6107" max="6107" width="0.85546875" style="137" customWidth="1"/>
    <col min="6108" max="6108" width="16.140625" style="137" customWidth="1"/>
    <col min="6109" max="6109" width="0.85546875" style="137" customWidth="1"/>
    <col min="6110" max="6110" width="13.7109375" style="137" customWidth="1"/>
    <col min="6111" max="6111" width="0.85546875" style="137" customWidth="1"/>
    <col min="6112" max="6112" width="16.28515625" style="137" customWidth="1"/>
    <col min="6113" max="6113" width="0.85546875" style="137" customWidth="1"/>
    <col min="6114" max="6114" width="15" style="137" customWidth="1"/>
    <col min="6115" max="6115" width="1.42578125" style="137" customWidth="1"/>
    <col min="6116" max="6116" width="14.42578125" style="137" bestFit="1" customWidth="1"/>
    <col min="6117" max="6117" width="2.42578125" style="137" customWidth="1"/>
    <col min="6118" max="6118" width="13.85546875" style="137" customWidth="1"/>
    <col min="6119" max="6119" width="2.42578125" style="137" customWidth="1"/>
    <col min="6120" max="6120" width="16.42578125" style="137" customWidth="1"/>
    <col min="6121" max="6121" width="0.85546875" style="137" customWidth="1"/>
    <col min="6122" max="6122" width="15.7109375" style="137" bestFit="1" customWidth="1"/>
    <col min="6123" max="6123" width="1.42578125" style="137" customWidth="1"/>
    <col min="6124" max="6124" width="16.7109375" style="137" customWidth="1"/>
    <col min="6125" max="6125" width="1.140625" style="137" customWidth="1"/>
    <col min="6126" max="6126" width="20.28515625" style="137" customWidth="1"/>
    <col min="6127" max="6127" width="0.85546875" style="137" customWidth="1"/>
    <col min="6128" max="6128" width="19.7109375" style="137" customWidth="1"/>
    <col min="6129" max="6129" width="0.7109375" style="137" customWidth="1"/>
    <col min="6130" max="6130" width="18.28515625" style="137" customWidth="1"/>
    <col min="6131" max="6131" width="1.140625" style="137" customWidth="1"/>
    <col min="6132" max="6132" width="17.42578125" style="137" customWidth="1"/>
    <col min="6133" max="6133" width="1" style="137" customWidth="1"/>
    <col min="6134" max="6134" width="19.28515625" style="137" customWidth="1"/>
    <col min="6135" max="6135" width="9.42578125" style="137" customWidth="1"/>
    <col min="6136" max="6136" width="14.28515625" style="137" customWidth="1"/>
    <col min="6137" max="6137" width="9.42578125" style="137" customWidth="1"/>
    <col min="6138" max="6138" width="14.28515625" style="137" customWidth="1"/>
    <col min="6139" max="6140" width="9.42578125" style="137" customWidth="1"/>
    <col min="6141" max="6357" width="9.42578125" style="137"/>
    <col min="6358" max="6358" width="62.140625" style="137" customWidth="1"/>
    <col min="6359" max="6359" width="1" style="137" customWidth="1"/>
    <col min="6360" max="6360" width="18.28515625" style="137" customWidth="1"/>
    <col min="6361" max="6361" width="0.85546875" style="137" customWidth="1"/>
    <col min="6362" max="6362" width="15" style="137" customWidth="1"/>
    <col min="6363" max="6363" width="0.85546875" style="137" customWidth="1"/>
    <col min="6364" max="6364" width="16.140625" style="137" customWidth="1"/>
    <col min="6365" max="6365" width="0.85546875" style="137" customWidth="1"/>
    <col min="6366" max="6366" width="13.7109375" style="137" customWidth="1"/>
    <col min="6367" max="6367" width="0.85546875" style="137" customWidth="1"/>
    <col min="6368" max="6368" width="16.28515625" style="137" customWidth="1"/>
    <col min="6369" max="6369" width="0.85546875" style="137" customWidth="1"/>
    <col min="6370" max="6370" width="15" style="137" customWidth="1"/>
    <col min="6371" max="6371" width="1.42578125" style="137" customWidth="1"/>
    <col min="6372" max="6372" width="14.42578125" style="137" bestFit="1" customWidth="1"/>
    <col min="6373" max="6373" width="2.42578125" style="137" customWidth="1"/>
    <col min="6374" max="6374" width="13.85546875" style="137" customWidth="1"/>
    <col min="6375" max="6375" width="2.42578125" style="137" customWidth="1"/>
    <col min="6376" max="6376" width="16.42578125" style="137" customWidth="1"/>
    <col min="6377" max="6377" width="0.85546875" style="137" customWidth="1"/>
    <col min="6378" max="6378" width="15.7109375" style="137" bestFit="1" customWidth="1"/>
    <col min="6379" max="6379" width="1.42578125" style="137" customWidth="1"/>
    <col min="6380" max="6380" width="16.7109375" style="137" customWidth="1"/>
    <col min="6381" max="6381" width="1.140625" style="137" customWidth="1"/>
    <col min="6382" max="6382" width="20.28515625" style="137" customWidth="1"/>
    <col min="6383" max="6383" width="0.85546875" style="137" customWidth="1"/>
    <col min="6384" max="6384" width="19.7109375" style="137" customWidth="1"/>
    <col min="6385" max="6385" width="0.7109375" style="137" customWidth="1"/>
    <col min="6386" max="6386" width="18.28515625" style="137" customWidth="1"/>
    <col min="6387" max="6387" width="1.140625" style="137" customWidth="1"/>
    <col min="6388" max="6388" width="17.42578125" style="137" customWidth="1"/>
    <col min="6389" max="6389" width="1" style="137" customWidth="1"/>
    <col min="6390" max="6390" width="19.28515625" style="137" customWidth="1"/>
    <col min="6391" max="6391" width="9.42578125" style="137" customWidth="1"/>
    <col min="6392" max="6392" width="14.28515625" style="137" customWidth="1"/>
    <col min="6393" max="6393" width="9.42578125" style="137" customWidth="1"/>
    <col min="6394" max="6394" width="14.28515625" style="137" customWidth="1"/>
    <col min="6395" max="6396" width="9.42578125" style="137" customWidth="1"/>
    <col min="6397" max="6613" width="9.42578125" style="137"/>
    <col min="6614" max="6614" width="62.140625" style="137" customWidth="1"/>
    <col min="6615" max="6615" width="1" style="137" customWidth="1"/>
    <col min="6616" max="6616" width="18.28515625" style="137" customWidth="1"/>
    <col min="6617" max="6617" width="0.85546875" style="137" customWidth="1"/>
    <col min="6618" max="6618" width="15" style="137" customWidth="1"/>
    <col min="6619" max="6619" width="0.85546875" style="137" customWidth="1"/>
    <col min="6620" max="6620" width="16.140625" style="137" customWidth="1"/>
    <col min="6621" max="6621" width="0.85546875" style="137" customWidth="1"/>
    <col min="6622" max="6622" width="13.7109375" style="137" customWidth="1"/>
    <col min="6623" max="6623" width="0.85546875" style="137" customWidth="1"/>
    <col min="6624" max="6624" width="16.28515625" style="137" customWidth="1"/>
    <col min="6625" max="6625" width="0.85546875" style="137" customWidth="1"/>
    <col min="6626" max="6626" width="15" style="137" customWidth="1"/>
    <col min="6627" max="6627" width="1.42578125" style="137" customWidth="1"/>
    <col min="6628" max="6628" width="14.42578125" style="137" bestFit="1" customWidth="1"/>
    <col min="6629" max="6629" width="2.42578125" style="137" customWidth="1"/>
    <col min="6630" max="6630" width="13.85546875" style="137" customWidth="1"/>
    <col min="6631" max="6631" width="2.42578125" style="137" customWidth="1"/>
    <col min="6632" max="6632" width="16.42578125" style="137" customWidth="1"/>
    <col min="6633" max="6633" width="0.85546875" style="137" customWidth="1"/>
    <col min="6634" max="6634" width="15.7109375" style="137" bestFit="1" customWidth="1"/>
    <col min="6635" max="6635" width="1.42578125" style="137" customWidth="1"/>
    <col min="6636" max="6636" width="16.7109375" style="137" customWidth="1"/>
    <col min="6637" max="6637" width="1.140625" style="137" customWidth="1"/>
    <col min="6638" max="6638" width="20.28515625" style="137" customWidth="1"/>
    <col min="6639" max="6639" width="0.85546875" style="137" customWidth="1"/>
    <col min="6640" max="6640" width="19.7109375" style="137" customWidth="1"/>
    <col min="6641" max="6641" width="0.7109375" style="137" customWidth="1"/>
    <col min="6642" max="6642" width="18.28515625" style="137" customWidth="1"/>
    <col min="6643" max="6643" width="1.140625" style="137" customWidth="1"/>
    <col min="6644" max="6644" width="17.42578125" style="137" customWidth="1"/>
    <col min="6645" max="6645" width="1" style="137" customWidth="1"/>
    <col min="6646" max="6646" width="19.28515625" style="137" customWidth="1"/>
    <col min="6647" max="6647" width="9.42578125" style="137" customWidth="1"/>
    <col min="6648" max="6648" width="14.28515625" style="137" customWidth="1"/>
    <col min="6649" max="6649" width="9.42578125" style="137" customWidth="1"/>
    <col min="6650" max="6650" width="14.28515625" style="137" customWidth="1"/>
    <col min="6651" max="6652" width="9.42578125" style="137" customWidth="1"/>
    <col min="6653" max="6869" width="9.42578125" style="137"/>
    <col min="6870" max="6870" width="62.140625" style="137" customWidth="1"/>
    <col min="6871" max="6871" width="1" style="137" customWidth="1"/>
    <col min="6872" max="6872" width="18.28515625" style="137" customWidth="1"/>
    <col min="6873" max="6873" width="0.85546875" style="137" customWidth="1"/>
    <col min="6874" max="6874" width="15" style="137" customWidth="1"/>
    <col min="6875" max="6875" width="0.85546875" style="137" customWidth="1"/>
    <col min="6876" max="6876" width="16.140625" style="137" customWidth="1"/>
    <col min="6877" max="6877" width="0.85546875" style="137" customWidth="1"/>
    <col min="6878" max="6878" width="13.7109375" style="137" customWidth="1"/>
    <col min="6879" max="6879" width="0.85546875" style="137" customWidth="1"/>
    <col min="6880" max="6880" width="16.28515625" style="137" customWidth="1"/>
    <col min="6881" max="6881" width="0.85546875" style="137" customWidth="1"/>
    <col min="6882" max="6882" width="15" style="137" customWidth="1"/>
    <col min="6883" max="6883" width="1.42578125" style="137" customWidth="1"/>
    <col min="6884" max="6884" width="14.42578125" style="137" bestFit="1" customWidth="1"/>
    <col min="6885" max="6885" width="2.42578125" style="137" customWidth="1"/>
    <col min="6886" max="6886" width="13.85546875" style="137" customWidth="1"/>
    <col min="6887" max="6887" width="2.42578125" style="137" customWidth="1"/>
    <col min="6888" max="6888" width="16.42578125" style="137" customWidth="1"/>
    <col min="6889" max="6889" width="0.85546875" style="137" customWidth="1"/>
    <col min="6890" max="6890" width="15.7109375" style="137" bestFit="1" customWidth="1"/>
    <col min="6891" max="6891" width="1.42578125" style="137" customWidth="1"/>
    <col min="6892" max="6892" width="16.7109375" style="137" customWidth="1"/>
    <col min="6893" max="6893" width="1.140625" style="137" customWidth="1"/>
    <col min="6894" max="6894" width="20.28515625" style="137" customWidth="1"/>
    <col min="6895" max="6895" width="0.85546875" style="137" customWidth="1"/>
    <col min="6896" max="6896" width="19.7109375" style="137" customWidth="1"/>
    <col min="6897" max="6897" width="0.7109375" style="137" customWidth="1"/>
    <col min="6898" max="6898" width="18.28515625" style="137" customWidth="1"/>
    <col min="6899" max="6899" width="1.140625" style="137" customWidth="1"/>
    <col min="6900" max="6900" width="17.42578125" style="137" customWidth="1"/>
    <col min="6901" max="6901" width="1" style="137" customWidth="1"/>
    <col min="6902" max="6902" width="19.28515625" style="137" customWidth="1"/>
    <col min="6903" max="6903" width="9.42578125" style="137" customWidth="1"/>
    <col min="6904" max="6904" width="14.28515625" style="137" customWidth="1"/>
    <col min="6905" max="6905" width="9.42578125" style="137" customWidth="1"/>
    <col min="6906" max="6906" width="14.28515625" style="137" customWidth="1"/>
    <col min="6907" max="6908" width="9.42578125" style="137" customWidth="1"/>
    <col min="6909" max="7125" width="9.42578125" style="137"/>
    <col min="7126" max="7126" width="62.140625" style="137" customWidth="1"/>
    <col min="7127" max="7127" width="1" style="137" customWidth="1"/>
    <col min="7128" max="7128" width="18.28515625" style="137" customWidth="1"/>
    <col min="7129" max="7129" width="0.85546875" style="137" customWidth="1"/>
    <col min="7130" max="7130" width="15" style="137" customWidth="1"/>
    <col min="7131" max="7131" width="0.85546875" style="137" customWidth="1"/>
    <col min="7132" max="7132" width="16.140625" style="137" customWidth="1"/>
    <col min="7133" max="7133" width="0.85546875" style="137" customWidth="1"/>
    <col min="7134" max="7134" width="13.7109375" style="137" customWidth="1"/>
    <col min="7135" max="7135" width="0.85546875" style="137" customWidth="1"/>
    <col min="7136" max="7136" width="16.28515625" style="137" customWidth="1"/>
    <col min="7137" max="7137" width="0.85546875" style="137" customWidth="1"/>
    <col min="7138" max="7138" width="15" style="137" customWidth="1"/>
    <col min="7139" max="7139" width="1.42578125" style="137" customWidth="1"/>
    <col min="7140" max="7140" width="14.42578125" style="137" bestFit="1" customWidth="1"/>
    <col min="7141" max="7141" width="2.42578125" style="137" customWidth="1"/>
    <col min="7142" max="7142" width="13.85546875" style="137" customWidth="1"/>
    <col min="7143" max="7143" width="2.42578125" style="137" customWidth="1"/>
    <col min="7144" max="7144" width="16.42578125" style="137" customWidth="1"/>
    <col min="7145" max="7145" width="0.85546875" style="137" customWidth="1"/>
    <col min="7146" max="7146" width="15.7109375" style="137" bestFit="1" customWidth="1"/>
    <col min="7147" max="7147" width="1.42578125" style="137" customWidth="1"/>
    <col min="7148" max="7148" width="16.7109375" style="137" customWidth="1"/>
    <col min="7149" max="7149" width="1.140625" style="137" customWidth="1"/>
    <col min="7150" max="7150" width="20.28515625" style="137" customWidth="1"/>
    <col min="7151" max="7151" width="0.85546875" style="137" customWidth="1"/>
    <col min="7152" max="7152" width="19.7109375" style="137" customWidth="1"/>
    <col min="7153" max="7153" width="0.7109375" style="137" customWidth="1"/>
    <col min="7154" max="7154" width="18.28515625" style="137" customWidth="1"/>
    <col min="7155" max="7155" width="1.140625" style="137" customWidth="1"/>
    <col min="7156" max="7156" width="17.42578125" style="137" customWidth="1"/>
    <col min="7157" max="7157" width="1" style="137" customWidth="1"/>
    <col min="7158" max="7158" width="19.28515625" style="137" customWidth="1"/>
    <col min="7159" max="7159" width="9.42578125" style="137" customWidth="1"/>
    <col min="7160" max="7160" width="14.28515625" style="137" customWidth="1"/>
    <col min="7161" max="7161" width="9.42578125" style="137" customWidth="1"/>
    <col min="7162" max="7162" width="14.28515625" style="137" customWidth="1"/>
    <col min="7163" max="7164" width="9.42578125" style="137" customWidth="1"/>
    <col min="7165" max="7381" width="9.42578125" style="137"/>
    <col min="7382" max="7382" width="62.140625" style="137" customWidth="1"/>
    <col min="7383" max="7383" width="1" style="137" customWidth="1"/>
    <col min="7384" max="7384" width="18.28515625" style="137" customWidth="1"/>
    <col min="7385" max="7385" width="0.85546875" style="137" customWidth="1"/>
    <col min="7386" max="7386" width="15" style="137" customWidth="1"/>
    <col min="7387" max="7387" width="0.85546875" style="137" customWidth="1"/>
    <col min="7388" max="7388" width="16.140625" style="137" customWidth="1"/>
    <col min="7389" max="7389" width="0.85546875" style="137" customWidth="1"/>
    <col min="7390" max="7390" width="13.7109375" style="137" customWidth="1"/>
    <col min="7391" max="7391" width="0.85546875" style="137" customWidth="1"/>
    <col min="7392" max="7392" width="16.28515625" style="137" customWidth="1"/>
    <col min="7393" max="7393" width="0.85546875" style="137" customWidth="1"/>
    <col min="7394" max="7394" width="15" style="137" customWidth="1"/>
    <col min="7395" max="7395" width="1.42578125" style="137" customWidth="1"/>
    <col min="7396" max="7396" width="14.42578125" style="137" bestFit="1" customWidth="1"/>
    <col min="7397" max="7397" width="2.42578125" style="137" customWidth="1"/>
    <col min="7398" max="7398" width="13.85546875" style="137" customWidth="1"/>
    <col min="7399" max="7399" width="2.42578125" style="137" customWidth="1"/>
    <col min="7400" max="7400" width="16.42578125" style="137" customWidth="1"/>
    <col min="7401" max="7401" width="0.85546875" style="137" customWidth="1"/>
    <col min="7402" max="7402" width="15.7109375" style="137" bestFit="1" customWidth="1"/>
    <col min="7403" max="7403" width="1.42578125" style="137" customWidth="1"/>
    <col min="7404" max="7404" width="16.7109375" style="137" customWidth="1"/>
    <col min="7405" max="7405" width="1.140625" style="137" customWidth="1"/>
    <col min="7406" max="7406" width="20.28515625" style="137" customWidth="1"/>
    <col min="7407" max="7407" width="0.85546875" style="137" customWidth="1"/>
    <col min="7408" max="7408" width="19.7109375" style="137" customWidth="1"/>
    <col min="7409" max="7409" width="0.7109375" style="137" customWidth="1"/>
    <col min="7410" max="7410" width="18.28515625" style="137" customWidth="1"/>
    <col min="7411" max="7411" width="1.140625" style="137" customWidth="1"/>
    <col min="7412" max="7412" width="17.42578125" style="137" customWidth="1"/>
    <col min="7413" max="7413" width="1" style="137" customWidth="1"/>
    <col min="7414" max="7414" width="19.28515625" style="137" customWidth="1"/>
    <col min="7415" max="7415" width="9.42578125" style="137" customWidth="1"/>
    <col min="7416" max="7416" width="14.28515625" style="137" customWidth="1"/>
    <col min="7417" max="7417" width="9.42578125" style="137" customWidth="1"/>
    <col min="7418" max="7418" width="14.28515625" style="137" customWidth="1"/>
    <col min="7419" max="7420" width="9.42578125" style="137" customWidth="1"/>
    <col min="7421" max="7637" width="9.42578125" style="137"/>
    <col min="7638" max="7638" width="62.140625" style="137" customWidth="1"/>
    <col min="7639" max="7639" width="1" style="137" customWidth="1"/>
    <col min="7640" max="7640" width="18.28515625" style="137" customWidth="1"/>
    <col min="7641" max="7641" width="0.85546875" style="137" customWidth="1"/>
    <col min="7642" max="7642" width="15" style="137" customWidth="1"/>
    <col min="7643" max="7643" width="0.85546875" style="137" customWidth="1"/>
    <col min="7644" max="7644" width="16.140625" style="137" customWidth="1"/>
    <col min="7645" max="7645" width="0.85546875" style="137" customWidth="1"/>
    <col min="7646" max="7646" width="13.7109375" style="137" customWidth="1"/>
    <col min="7647" max="7647" width="0.85546875" style="137" customWidth="1"/>
    <col min="7648" max="7648" width="16.28515625" style="137" customWidth="1"/>
    <col min="7649" max="7649" width="0.85546875" style="137" customWidth="1"/>
    <col min="7650" max="7650" width="15" style="137" customWidth="1"/>
    <col min="7651" max="7651" width="1.42578125" style="137" customWidth="1"/>
    <col min="7652" max="7652" width="14.42578125" style="137" bestFit="1" customWidth="1"/>
    <col min="7653" max="7653" width="2.42578125" style="137" customWidth="1"/>
    <col min="7654" max="7654" width="13.85546875" style="137" customWidth="1"/>
    <col min="7655" max="7655" width="2.42578125" style="137" customWidth="1"/>
    <col min="7656" max="7656" width="16.42578125" style="137" customWidth="1"/>
    <col min="7657" max="7657" width="0.85546875" style="137" customWidth="1"/>
    <col min="7658" max="7658" width="15.7109375" style="137" bestFit="1" customWidth="1"/>
    <col min="7659" max="7659" width="1.42578125" style="137" customWidth="1"/>
    <col min="7660" max="7660" width="16.7109375" style="137" customWidth="1"/>
    <col min="7661" max="7661" width="1.140625" style="137" customWidth="1"/>
    <col min="7662" max="7662" width="20.28515625" style="137" customWidth="1"/>
    <col min="7663" max="7663" width="0.85546875" style="137" customWidth="1"/>
    <col min="7664" max="7664" width="19.7109375" style="137" customWidth="1"/>
    <col min="7665" max="7665" width="0.7109375" style="137" customWidth="1"/>
    <col min="7666" max="7666" width="18.28515625" style="137" customWidth="1"/>
    <col min="7667" max="7667" width="1.140625" style="137" customWidth="1"/>
    <col min="7668" max="7668" width="17.42578125" style="137" customWidth="1"/>
    <col min="7669" max="7669" width="1" style="137" customWidth="1"/>
    <col min="7670" max="7670" width="19.28515625" style="137" customWidth="1"/>
    <col min="7671" max="7671" width="9.42578125" style="137" customWidth="1"/>
    <col min="7672" max="7672" width="14.28515625" style="137" customWidth="1"/>
    <col min="7673" max="7673" width="9.42578125" style="137" customWidth="1"/>
    <col min="7674" max="7674" width="14.28515625" style="137" customWidth="1"/>
    <col min="7675" max="7676" width="9.42578125" style="137" customWidth="1"/>
    <col min="7677" max="7893" width="9.42578125" style="137"/>
    <col min="7894" max="7894" width="62.140625" style="137" customWidth="1"/>
    <col min="7895" max="7895" width="1" style="137" customWidth="1"/>
    <col min="7896" max="7896" width="18.28515625" style="137" customWidth="1"/>
    <col min="7897" max="7897" width="0.85546875" style="137" customWidth="1"/>
    <col min="7898" max="7898" width="15" style="137" customWidth="1"/>
    <col min="7899" max="7899" width="0.85546875" style="137" customWidth="1"/>
    <col min="7900" max="7900" width="16.140625" style="137" customWidth="1"/>
    <col min="7901" max="7901" width="0.85546875" style="137" customWidth="1"/>
    <col min="7902" max="7902" width="13.7109375" style="137" customWidth="1"/>
    <col min="7903" max="7903" width="0.85546875" style="137" customWidth="1"/>
    <col min="7904" max="7904" width="16.28515625" style="137" customWidth="1"/>
    <col min="7905" max="7905" width="0.85546875" style="137" customWidth="1"/>
    <col min="7906" max="7906" width="15" style="137" customWidth="1"/>
    <col min="7907" max="7907" width="1.42578125" style="137" customWidth="1"/>
    <col min="7908" max="7908" width="14.42578125" style="137" bestFit="1" customWidth="1"/>
    <col min="7909" max="7909" width="2.42578125" style="137" customWidth="1"/>
    <col min="7910" max="7910" width="13.85546875" style="137" customWidth="1"/>
    <col min="7911" max="7911" width="2.42578125" style="137" customWidth="1"/>
    <col min="7912" max="7912" width="16.42578125" style="137" customWidth="1"/>
    <col min="7913" max="7913" width="0.85546875" style="137" customWidth="1"/>
    <col min="7914" max="7914" width="15.7109375" style="137" bestFit="1" customWidth="1"/>
    <col min="7915" max="7915" width="1.42578125" style="137" customWidth="1"/>
    <col min="7916" max="7916" width="16.7109375" style="137" customWidth="1"/>
    <col min="7917" max="7917" width="1.140625" style="137" customWidth="1"/>
    <col min="7918" max="7918" width="20.28515625" style="137" customWidth="1"/>
    <col min="7919" max="7919" width="0.85546875" style="137" customWidth="1"/>
    <col min="7920" max="7920" width="19.7109375" style="137" customWidth="1"/>
    <col min="7921" max="7921" width="0.7109375" style="137" customWidth="1"/>
    <col min="7922" max="7922" width="18.28515625" style="137" customWidth="1"/>
    <col min="7923" max="7923" width="1.140625" style="137" customWidth="1"/>
    <col min="7924" max="7924" width="17.42578125" style="137" customWidth="1"/>
    <col min="7925" max="7925" width="1" style="137" customWidth="1"/>
    <col min="7926" max="7926" width="19.28515625" style="137" customWidth="1"/>
    <col min="7927" max="7927" width="9.42578125" style="137" customWidth="1"/>
    <col min="7928" max="7928" width="14.28515625" style="137" customWidth="1"/>
    <col min="7929" max="7929" width="9.42578125" style="137" customWidth="1"/>
    <col min="7930" max="7930" width="14.28515625" style="137" customWidth="1"/>
    <col min="7931" max="7932" width="9.42578125" style="137" customWidth="1"/>
    <col min="7933" max="8149" width="9.42578125" style="137"/>
    <col min="8150" max="8150" width="62.140625" style="137" customWidth="1"/>
    <col min="8151" max="8151" width="1" style="137" customWidth="1"/>
    <col min="8152" max="8152" width="18.28515625" style="137" customWidth="1"/>
    <col min="8153" max="8153" width="0.85546875" style="137" customWidth="1"/>
    <col min="8154" max="8154" width="15" style="137" customWidth="1"/>
    <col min="8155" max="8155" width="0.85546875" style="137" customWidth="1"/>
    <col min="8156" max="8156" width="16.140625" style="137" customWidth="1"/>
    <col min="8157" max="8157" width="0.85546875" style="137" customWidth="1"/>
    <col min="8158" max="8158" width="13.7109375" style="137" customWidth="1"/>
    <col min="8159" max="8159" width="0.85546875" style="137" customWidth="1"/>
    <col min="8160" max="8160" width="16.28515625" style="137" customWidth="1"/>
    <col min="8161" max="8161" width="0.85546875" style="137" customWidth="1"/>
    <col min="8162" max="8162" width="15" style="137" customWidth="1"/>
    <col min="8163" max="8163" width="1.42578125" style="137" customWidth="1"/>
    <col min="8164" max="8164" width="14.42578125" style="137" bestFit="1" customWidth="1"/>
    <col min="8165" max="8165" width="2.42578125" style="137" customWidth="1"/>
    <col min="8166" max="8166" width="13.85546875" style="137" customWidth="1"/>
    <col min="8167" max="8167" width="2.42578125" style="137" customWidth="1"/>
    <col min="8168" max="8168" width="16.42578125" style="137" customWidth="1"/>
    <col min="8169" max="8169" width="0.85546875" style="137" customWidth="1"/>
    <col min="8170" max="8170" width="15.7109375" style="137" bestFit="1" customWidth="1"/>
    <col min="8171" max="8171" width="1.42578125" style="137" customWidth="1"/>
    <col min="8172" max="8172" width="16.7109375" style="137" customWidth="1"/>
    <col min="8173" max="8173" width="1.140625" style="137" customWidth="1"/>
    <col min="8174" max="8174" width="20.28515625" style="137" customWidth="1"/>
    <col min="8175" max="8175" width="0.85546875" style="137" customWidth="1"/>
    <col min="8176" max="8176" width="19.7109375" style="137" customWidth="1"/>
    <col min="8177" max="8177" width="0.7109375" style="137" customWidth="1"/>
    <col min="8178" max="8178" width="18.28515625" style="137" customWidth="1"/>
    <col min="8179" max="8179" width="1.140625" style="137" customWidth="1"/>
    <col min="8180" max="8180" width="17.42578125" style="137" customWidth="1"/>
    <col min="8181" max="8181" width="1" style="137" customWidth="1"/>
    <col min="8182" max="8182" width="19.28515625" style="137" customWidth="1"/>
    <col min="8183" max="8183" width="9.42578125" style="137" customWidth="1"/>
    <col min="8184" max="8184" width="14.28515625" style="137" customWidth="1"/>
    <col min="8185" max="8185" width="9.42578125" style="137" customWidth="1"/>
    <col min="8186" max="8186" width="14.28515625" style="137" customWidth="1"/>
    <col min="8187" max="8188" width="9.42578125" style="137" customWidth="1"/>
    <col min="8189" max="8405" width="9.42578125" style="137"/>
    <col min="8406" max="8406" width="62.140625" style="137" customWidth="1"/>
    <col min="8407" max="8407" width="1" style="137" customWidth="1"/>
    <col min="8408" max="8408" width="18.28515625" style="137" customWidth="1"/>
    <col min="8409" max="8409" width="0.85546875" style="137" customWidth="1"/>
    <col min="8410" max="8410" width="15" style="137" customWidth="1"/>
    <col min="8411" max="8411" width="0.85546875" style="137" customWidth="1"/>
    <col min="8412" max="8412" width="16.140625" style="137" customWidth="1"/>
    <col min="8413" max="8413" width="0.85546875" style="137" customWidth="1"/>
    <col min="8414" max="8414" width="13.7109375" style="137" customWidth="1"/>
    <col min="8415" max="8415" width="0.85546875" style="137" customWidth="1"/>
    <col min="8416" max="8416" width="16.28515625" style="137" customWidth="1"/>
    <col min="8417" max="8417" width="0.85546875" style="137" customWidth="1"/>
    <col min="8418" max="8418" width="15" style="137" customWidth="1"/>
    <col min="8419" max="8419" width="1.42578125" style="137" customWidth="1"/>
    <col min="8420" max="8420" width="14.42578125" style="137" bestFit="1" customWidth="1"/>
    <col min="8421" max="8421" width="2.42578125" style="137" customWidth="1"/>
    <col min="8422" max="8422" width="13.85546875" style="137" customWidth="1"/>
    <col min="8423" max="8423" width="2.42578125" style="137" customWidth="1"/>
    <col min="8424" max="8424" width="16.42578125" style="137" customWidth="1"/>
    <col min="8425" max="8425" width="0.85546875" style="137" customWidth="1"/>
    <col min="8426" max="8426" width="15.7109375" style="137" bestFit="1" customWidth="1"/>
    <col min="8427" max="8427" width="1.42578125" style="137" customWidth="1"/>
    <col min="8428" max="8428" width="16.7109375" style="137" customWidth="1"/>
    <col min="8429" max="8429" width="1.140625" style="137" customWidth="1"/>
    <col min="8430" max="8430" width="20.28515625" style="137" customWidth="1"/>
    <col min="8431" max="8431" width="0.85546875" style="137" customWidth="1"/>
    <col min="8432" max="8432" width="19.7109375" style="137" customWidth="1"/>
    <col min="8433" max="8433" width="0.7109375" style="137" customWidth="1"/>
    <col min="8434" max="8434" width="18.28515625" style="137" customWidth="1"/>
    <col min="8435" max="8435" width="1.140625" style="137" customWidth="1"/>
    <col min="8436" max="8436" width="17.42578125" style="137" customWidth="1"/>
    <col min="8437" max="8437" width="1" style="137" customWidth="1"/>
    <col min="8438" max="8438" width="19.28515625" style="137" customWidth="1"/>
    <col min="8439" max="8439" width="9.42578125" style="137" customWidth="1"/>
    <col min="8440" max="8440" width="14.28515625" style="137" customWidth="1"/>
    <col min="8441" max="8441" width="9.42578125" style="137" customWidth="1"/>
    <col min="8442" max="8442" width="14.28515625" style="137" customWidth="1"/>
    <col min="8443" max="8444" width="9.42578125" style="137" customWidth="1"/>
    <col min="8445" max="8661" width="9.42578125" style="137"/>
    <col min="8662" max="8662" width="62.140625" style="137" customWidth="1"/>
    <col min="8663" max="8663" width="1" style="137" customWidth="1"/>
    <col min="8664" max="8664" width="18.28515625" style="137" customWidth="1"/>
    <col min="8665" max="8665" width="0.85546875" style="137" customWidth="1"/>
    <col min="8666" max="8666" width="15" style="137" customWidth="1"/>
    <col min="8667" max="8667" width="0.85546875" style="137" customWidth="1"/>
    <col min="8668" max="8668" width="16.140625" style="137" customWidth="1"/>
    <col min="8669" max="8669" width="0.85546875" style="137" customWidth="1"/>
    <col min="8670" max="8670" width="13.7109375" style="137" customWidth="1"/>
    <col min="8671" max="8671" width="0.85546875" style="137" customWidth="1"/>
    <col min="8672" max="8672" width="16.28515625" style="137" customWidth="1"/>
    <col min="8673" max="8673" width="0.85546875" style="137" customWidth="1"/>
    <col min="8674" max="8674" width="15" style="137" customWidth="1"/>
    <col min="8675" max="8675" width="1.42578125" style="137" customWidth="1"/>
    <col min="8676" max="8676" width="14.42578125" style="137" bestFit="1" customWidth="1"/>
    <col min="8677" max="8677" width="2.42578125" style="137" customWidth="1"/>
    <col min="8678" max="8678" width="13.85546875" style="137" customWidth="1"/>
    <col min="8679" max="8679" width="2.42578125" style="137" customWidth="1"/>
    <col min="8680" max="8680" width="16.42578125" style="137" customWidth="1"/>
    <col min="8681" max="8681" width="0.85546875" style="137" customWidth="1"/>
    <col min="8682" max="8682" width="15.7109375" style="137" bestFit="1" customWidth="1"/>
    <col min="8683" max="8683" width="1.42578125" style="137" customWidth="1"/>
    <col min="8684" max="8684" width="16.7109375" style="137" customWidth="1"/>
    <col min="8685" max="8685" width="1.140625" style="137" customWidth="1"/>
    <col min="8686" max="8686" width="20.28515625" style="137" customWidth="1"/>
    <col min="8687" max="8687" width="0.85546875" style="137" customWidth="1"/>
    <col min="8688" max="8688" width="19.7109375" style="137" customWidth="1"/>
    <col min="8689" max="8689" width="0.7109375" style="137" customWidth="1"/>
    <col min="8690" max="8690" width="18.28515625" style="137" customWidth="1"/>
    <col min="8691" max="8691" width="1.140625" style="137" customWidth="1"/>
    <col min="8692" max="8692" width="17.42578125" style="137" customWidth="1"/>
    <col min="8693" max="8693" width="1" style="137" customWidth="1"/>
    <col min="8694" max="8694" width="19.28515625" style="137" customWidth="1"/>
    <col min="8695" max="8695" width="9.42578125" style="137" customWidth="1"/>
    <col min="8696" max="8696" width="14.28515625" style="137" customWidth="1"/>
    <col min="8697" max="8697" width="9.42578125" style="137" customWidth="1"/>
    <col min="8698" max="8698" width="14.28515625" style="137" customWidth="1"/>
    <col min="8699" max="8700" width="9.42578125" style="137" customWidth="1"/>
    <col min="8701" max="8917" width="9.42578125" style="137"/>
    <col min="8918" max="8918" width="62.140625" style="137" customWidth="1"/>
    <col min="8919" max="8919" width="1" style="137" customWidth="1"/>
    <col min="8920" max="8920" width="18.28515625" style="137" customWidth="1"/>
    <col min="8921" max="8921" width="0.85546875" style="137" customWidth="1"/>
    <col min="8922" max="8922" width="15" style="137" customWidth="1"/>
    <col min="8923" max="8923" width="0.85546875" style="137" customWidth="1"/>
    <col min="8924" max="8924" width="16.140625" style="137" customWidth="1"/>
    <col min="8925" max="8925" width="0.85546875" style="137" customWidth="1"/>
    <col min="8926" max="8926" width="13.7109375" style="137" customWidth="1"/>
    <col min="8927" max="8927" width="0.85546875" style="137" customWidth="1"/>
    <col min="8928" max="8928" width="16.28515625" style="137" customWidth="1"/>
    <col min="8929" max="8929" width="0.85546875" style="137" customWidth="1"/>
    <col min="8930" max="8930" width="15" style="137" customWidth="1"/>
    <col min="8931" max="8931" width="1.42578125" style="137" customWidth="1"/>
    <col min="8932" max="8932" width="14.42578125" style="137" bestFit="1" customWidth="1"/>
    <col min="8933" max="8933" width="2.42578125" style="137" customWidth="1"/>
    <col min="8934" max="8934" width="13.85546875" style="137" customWidth="1"/>
    <col min="8935" max="8935" width="2.42578125" style="137" customWidth="1"/>
    <col min="8936" max="8936" width="16.42578125" style="137" customWidth="1"/>
    <col min="8937" max="8937" width="0.85546875" style="137" customWidth="1"/>
    <col min="8938" max="8938" width="15.7109375" style="137" bestFit="1" customWidth="1"/>
    <col min="8939" max="8939" width="1.42578125" style="137" customWidth="1"/>
    <col min="8940" max="8940" width="16.7109375" style="137" customWidth="1"/>
    <col min="8941" max="8941" width="1.140625" style="137" customWidth="1"/>
    <col min="8942" max="8942" width="20.28515625" style="137" customWidth="1"/>
    <col min="8943" max="8943" width="0.85546875" style="137" customWidth="1"/>
    <col min="8944" max="8944" width="19.7109375" style="137" customWidth="1"/>
    <col min="8945" max="8945" width="0.7109375" style="137" customWidth="1"/>
    <col min="8946" max="8946" width="18.28515625" style="137" customWidth="1"/>
    <col min="8947" max="8947" width="1.140625" style="137" customWidth="1"/>
    <col min="8948" max="8948" width="17.42578125" style="137" customWidth="1"/>
    <col min="8949" max="8949" width="1" style="137" customWidth="1"/>
    <col min="8950" max="8950" width="19.28515625" style="137" customWidth="1"/>
    <col min="8951" max="8951" width="9.42578125" style="137" customWidth="1"/>
    <col min="8952" max="8952" width="14.28515625" style="137" customWidth="1"/>
    <col min="8953" max="8953" width="9.42578125" style="137" customWidth="1"/>
    <col min="8954" max="8954" width="14.28515625" style="137" customWidth="1"/>
    <col min="8955" max="8956" width="9.42578125" style="137" customWidth="1"/>
    <col min="8957" max="9173" width="9.42578125" style="137"/>
    <col min="9174" max="9174" width="62.140625" style="137" customWidth="1"/>
    <col min="9175" max="9175" width="1" style="137" customWidth="1"/>
    <col min="9176" max="9176" width="18.28515625" style="137" customWidth="1"/>
    <col min="9177" max="9177" width="0.85546875" style="137" customWidth="1"/>
    <col min="9178" max="9178" width="15" style="137" customWidth="1"/>
    <col min="9179" max="9179" width="0.85546875" style="137" customWidth="1"/>
    <col min="9180" max="9180" width="16.140625" style="137" customWidth="1"/>
    <col min="9181" max="9181" width="0.85546875" style="137" customWidth="1"/>
    <col min="9182" max="9182" width="13.7109375" style="137" customWidth="1"/>
    <col min="9183" max="9183" width="0.85546875" style="137" customWidth="1"/>
    <col min="9184" max="9184" width="16.28515625" style="137" customWidth="1"/>
    <col min="9185" max="9185" width="0.85546875" style="137" customWidth="1"/>
    <col min="9186" max="9186" width="15" style="137" customWidth="1"/>
    <col min="9187" max="9187" width="1.42578125" style="137" customWidth="1"/>
    <col min="9188" max="9188" width="14.42578125" style="137" bestFit="1" customWidth="1"/>
    <col min="9189" max="9189" width="2.42578125" style="137" customWidth="1"/>
    <col min="9190" max="9190" width="13.85546875" style="137" customWidth="1"/>
    <col min="9191" max="9191" width="2.42578125" style="137" customWidth="1"/>
    <col min="9192" max="9192" width="16.42578125" style="137" customWidth="1"/>
    <col min="9193" max="9193" width="0.85546875" style="137" customWidth="1"/>
    <col min="9194" max="9194" width="15.7109375" style="137" bestFit="1" customWidth="1"/>
    <col min="9195" max="9195" width="1.42578125" style="137" customWidth="1"/>
    <col min="9196" max="9196" width="16.7109375" style="137" customWidth="1"/>
    <col min="9197" max="9197" width="1.140625" style="137" customWidth="1"/>
    <col min="9198" max="9198" width="20.28515625" style="137" customWidth="1"/>
    <col min="9199" max="9199" width="0.85546875" style="137" customWidth="1"/>
    <col min="9200" max="9200" width="19.7109375" style="137" customWidth="1"/>
    <col min="9201" max="9201" width="0.7109375" style="137" customWidth="1"/>
    <col min="9202" max="9202" width="18.28515625" style="137" customWidth="1"/>
    <col min="9203" max="9203" width="1.140625" style="137" customWidth="1"/>
    <col min="9204" max="9204" width="17.42578125" style="137" customWidth="1"/>
    <col min="9205" max="9205" width="1" style="137" customWidth="1"/>
    <col min="9206" max="9206" width="19.28515625" style="137" customWidth="1"/>
    <col min="9207" max="9207" width="9.42578125" style="137" customWidth="1"/>
    <col min="9208" max="9208" width="14.28515625" style="137" customWidth="1"/>
    <col min="9209" max="9209" width="9.42578125" style="137" customWidth="1"/>
    <col min="9210" max="9210" width="14.28515625" style="137" customWidth="1"/>
    <col min="9211" max="9212" width="9.42578125" style="137" customWidth="1"/>
    <col min="9213" max="9429" width="9.42578125" style="137"/>
    <col min="9430" max="9430" width="62.140625" style="137" customWidth="1"/>
    <col min="9431" max="9431" width="1" style="137" customWidth="1"/>
    <col min="9432" max="9432" width="18.28515625" style="137" customWidth="1"/>
    <col min="9433" max="9433" width="0.85546875" style="137" customWidth="1"/>
    <col min="9434" max="9434" width="15" style="137" customWidth="1"/>
    <col min="9435" max="9435" width="0.85546875" style="137" customWidth="1"/>
    <col min="9436" max="9436" width="16.140625" style="137" customWidth="1"/>
    <col min="9437" max="9437" width="0.85546875" style="137" customWidth="1"/>
    <col min="9438" max="9438" width="13.7109375" style="137" customWidth="1"/>
    <col min="9439" max="9439" width="0.85546875" style="137" customWidth="1"/>
    <col min="9440" max="9440" width="16.28515625" style="137" customWidth="1"/>
    <col min="9441" max="9441" width="0.85546875" style="137" customWidth="1"/>
    <col min="9442" max="9442" width="15" style="137" customWidth="1"/>
    <col min="9443" max="9443" width="1.42578125" style="137" customWidth="1"/>
    <col min="9444" max="9444" width="14.42578125" style="137" bestFit="1" customWidth="1"/>
    <col min="9445" max="9445" width="2.42578125" style="137" customWidth="1"/>
    <col min="9446" max="9446" width="13.85546875" style="137" customWidth="1"/>
    <col min="9447" max="9447" width="2.42578125" style="137" customWidth="1"/>
    <col min="9448" max="9448" width="16.42578125" style="137" customWidth="1"/>
    <col min="9449" max="9449" width="0.85546875" style="137" customWidth="1"/>
    <col min="9450" max="9450" width="15.7109375" style="137" bestFit="1" customWidth="1"/>
    <col min="9451" max="9451" width="1.42578125" style="137" customWidth="1"/>
    <col min="9452" max="9452" width="16.7109375" style="137" customWidth="1"/>
    <col min="9453" max="9453" width="1.140625" style="137" customWidth="1"/>
    <col min="9454" max="9454" width="20.28515625" style="137" customWidth="1"/>
    <col min="9455" max="9455" width="0.85546875" style="137" customWidth="1"/>
    <col min="9456" max="9456" width="19.7109375" style="137" customWidth="1"/>
    <col min="9457" max="9457" width="0.7109375" style="137" customWidth="1"/>
    <col min="9458" max="9458" width="18.28515625" style="137" customWidth="1"/>
    <col min="9459" max="9459" width="1.140625" style="137" customWidth="1"/>
    <col min="9460" max="9460" width="17.42578125" style="137" customWidth="1"/>
    <col min="9461" max="9461" width="1" style="137" customWidth="1"/>
    <col min="9462" max="9462" width="19.28515625" style="137" customWidth="1"/>
    <col min="9463" max="9463" width="9.42578125" style="137" customWidth="1"/>
    <col min="9464" max="9464" width="14.28515625" style="137" customWidth="1"/>
    <col min="9465" max="9465" width="9.42578125" style="137" customWidth="1"/>
    <col min="9466" max="9466" width="14.28515625" style="137" customWidth="1"/>
    <col min="9467" max="9468" width="9.42578125" style="137" customWidth="1"/>
    <col min="9469" max="9685" width="9.42578125" style="137"/>
    <col min="9686" max="9686" width="62.140625" style="137" customWidth="1"/>
    <col min="9687" max="9687" width="1" style="137" customWidth="1"/>
    <col min="9688" max="9688" width="18.28515625" style="137" customWidth="1"/>
    <col min="9689" max="9689" width="0.85546875" style="137" customWidth="1"/>
    <col min="9690" max="9690" width="15" style="137" customWidth="1"/>
    <col min="9691" max="9691" width="0.85546875" style="137" customWidth="1"/>
    <col min="9692" max="9692" width="16.140625" style="137" customWidth="1"/>
    <col min="9693" max="9693" width="0.85546875" style="137" customWidth="1"/>
    <col min="9694" max="9694" width="13.7109375" style="137" customWidth="1"/>
    <col min="9695" max="9695" width="0.85546875" style="137" customWidth="1"/>
    <col min="9696" max="9696" width="16.28515625" style="137" customWidth="1"/>
    <col min="9697" max="9697" width="0.85546875" style="137" customWidth="1"/>
    <col min="9698" max="9698" width="15" style="137" customWidth="1"/>
    <col min="9699" max="9699" width="1.42578125" style="137" customWidth="1"/>
    <col min="9700" max="9700" width="14.42578125" style="137" bestFit="1" customWidth="1"/>
    <col min="9701" max="9701" width="2.42578125" style="137" customWidth="1"/>
    <col min="9702" max="9702" width="13.85546875" style="137" customWidth="1"/>
    <col min="9703" max="9703" width="2.42578125" style="137" customWidth="1"/>
    <col min="9704" max="9704" width="16.42578125" style="137" customWidth="1"/>
    <col min="9705" max="9705" width="0.85546875" style="137" customWidth="1"/>
    <col min="9706" max="9706" width="15.7109375" style="137" bestFit="1" customWidth="1"/>
    <col min="9707" max="9707" width="1.42578125" style="137" customWidth="1"/>
    <col min="9708" max="9708" width="16.7109375" style="137" customWidth="1"/>
    <col min="9709" max="9709" width="1.140625" style="137" customWidth="1"/>
    <col min="9710" max="9710" width="20.28515625" style="137" customWidth="1"/>
    <col min="9711" max="9711" width="0.85546875" style="137" customWidth="1"/>
    <col min="9712" max="9712" width="19.7109375" style="137" customWidth="1"/>
    <col min="9713" max="9713" width="0.7109375" style="137" customWidth="1"/>
    <col min="9714" max="9714" width="18.28515625" style="137" customWidth="1"/>
    <col min="9715" max="9715" width="1.140625" style="137" customWidth="1"/>
    <col min="9716" max="9716" width="17.42578125" style="137" customWidth="1"/>
    <col min="9717" max="9717" width="1" style="137" customWidth="1"/>
    <col min="9718" max="9718" width="19.28515625" style="137" customWidth="1"/>
    <col min="9719" max="9719" width="9.42578125" style="137" customWidth="1"/>
    <col min="9720" max="9720" width="14.28515625" style="137" customWidth="1"/>
    <col min="9721" max="9721" width="9.42578125" style="137" customWidth="1"/>
    <col min="9722" max="9722" width="14.28515625" style="137" customWidth="1"/>
    <col min="9723" max="9724" width="9.42578125" style="137" customWidth="1"/>
    <col min="9725" max="9941" width="9.42578125" style="137"/>
    <col min="9942" max="9942" width="62.140625" style="137" customWidth="1"/>
    <col min="9943" max="9943" width="1" style="137" customWidth="1"/>
    <col min="9944" max="9944" width="18.28515625" style="137" customWidth="1"/>
    <col min="9945" max="9945" width="0.85546875" style="137" customWidth="1"/>
    <col min="9946" max="9946" width="15" style="137" customWidth="1"/>
    <col min="9947" max="9947" width="0.85546875" style="137" customWidth="1"/>
    <col min="9948" max="9948" width="16.140625" style="137" customWidth="1"/>
    <col min="9949" max="9949" width="0.85546875" style="137" customWidth="1"/>
    <col min="9950" max="9950" width="13.7109375" style="137" customWidth="1"/>
    <col min="9951" max="9951" width="0.85546875" style="137" customWidth="1"/>
    <col min="9952" max="9952" width="16.28515625" style="137" customWidth="1"/>
    <col min="9953" max="9953" width="0.85546875" style="137" customWidth="1"/>
    <col min="9954" max="9954" width="15" style="137" customWidth="1"/>
    <col min="9955" max="9955" width="1.42578125" style="137" customWidth="1"/>
    <col min="9956" max="9956" width="14.42578125" style="137" bestFit="1" customWidth="1"/>
    <col min="9957" max="9957" width="2.42578125" style="137" customWidth="1"/>
    <col min="9958" max="9958" width="13.85546875" style="137" customWidth="1"/>
    <col min="9959" max="9959" width="2.42578125" style="137" customWidth="1"/>
    <col min="9960" max="9960" width="16.42578125" style="137" customWidth="1"/>
    <col min="9961" max="9961" width="0.85546875" style="137" customWidth="1"/>
    <col min="9962" max="9962" width="15.7109375" style="137" bestFit="1" customWidth="1"/>
    <col min="9963" max="9963" width="1.42578125" style="137" customWidth="1"/>
    <col min="9964" max="9964" width="16.7109375" style="137" customWidth="1"/>
    <col min="9965" max="9965" width="1.140625" style="137" customWidth="1"/>
    <col min="9966" max="9966" width="20.28515625" style="137" customWidth="1"/>
    <col min="9967" max="9967" width="0.85546875" style="137" customWidth="1"/>
    <col min="9968" max="9968" width="19.7109375" style="137" customWidth="1"/>
    <col min="9969" max="9969" width="0.7109375" style="137" customWidth="1"/>
    <col min="9970" max="9970" width="18.28515625" style="137" customWidth="1"/>
    <col min="9971" max="9971" width="1.140625" style="137" customWidth="1"/>
    <col min="9972" max="9972" width="17.42578125" style="137" customWidth="1"/>
    <col min="9973" max="9973" width="1" style="137" customWidth="1"/>
    <col min="9974" max="9974" width="19.28515625" style="137" customWidth="1"/>
    <col min="9975" max="9975" width="9.42578125" style="137" customWidth="1"/>
    <col min="9976" max="9976" width="14.28515625" style="137" customWidth="1"/>
    <col min="9977" max="9977" width="9.42578125" style="137" customWidth="1"/>
    <col min="9978" max="9978" width="14.28515625" style="137" customWidth="1"/>
    <col min="9979" max="9980" width="9.42578125" style="137" customWidth="1"/>
    <col min="9981" max="10197" width="9.42578125" style="137"/>
    <col min="10198" max="10198" width="62.140625" style="137" customWidth="1"/>
    <col min="10199" max="10199" width="1" style="137" customWidth="1"/>
    <col min="10200" max="10200" width="18.28515625" style="137" customWidth="1"/>
    <col min="10201" max="10201" width="0.85546875" style="137" customWidth="1"/>
    <col min="10202" max="10202" width="15" style="137" customWidth="1"/>
    <col min="10203" max="10203" width="0.85546875" style="137" customWidth="1"/>
    <col min="10204" max="10204" width="16.140625" style="137" customWidth="1"/>
    <col min="10205" max="10205" width="0.85546875" style="137" customWidth="1"/>
    <col min="10206" max="10206" width="13.7109375" style="137" customWidth="1"/>
    <col min="10207" max="10207" width="0.85546875" style="137" customWidth="1"/>
    <col min="10208" max="10208" width="16.28515625" style="137" customWidth="1"/>
    <col min="10209" max="10209" width="0.85546875" style="137" customWidth="1"/>
    <col min="10210" max="10210" width="15" style="137" customWidth="1"/>
    <col min="10211" max="10211" width="1.42578125" style="137" customWidth="1"/>
    <col min="10212" max="10212" width="14.42578125" style="137" bestFit="1" customWidth="1"/>
    <col min="10213" max="10213" width="2.42578125" style="137" customWidth="1"/>
    <col min="10214" max="10214" width="13.85546875" style="137" customWidth="1"/>
    <col min="10215" max="10215" width="2.42578125" style="137" customWidth="1"/>
    <col min="10216" max="10216" width="16.42578125" style="137" customWidth="1"/>
    <col min="10217" max="10217" width="0.85546875" style="137" customWidth="1"/>
    <col min="10218" max="10218" width="15.7109375" style="137" bestFit="1" customWidth="1"/>
    <col min="10219" max="10219" width="1.42578125" style="137" customWidth="1"/>
    <col min="10220" max="10220" width="16.7109375" style="137" customWidth="1"/>
    <col min="10221" max="10221" width="1.140625" style="137" customWidth="1"/>
    <col min="10222" max="10222" width="20.28515625" style="137" customWidth="1"/>
    <col min="10223" max="10223" width="0.85546875" style="137" customWidth="1"/>
    <col min="10224" max="10224" width="19.7109375" style="137" customWidth="1"/>
    <col min="10225" max="10225" width="0.7109375" style="137" customWidth="1"/>
    <col min="10226" max="10226" width="18.28515625" style="137" customWidth="1"/>
    <col min="10227" max="10227" width="1.140625" style="137" customWidth="1"/>
    <col min="10228" max="10228" width="17.42578125" style="137" customWidth="1"/>
    <col min="10229" max="10229" width="1" style="137" customWidth="1"/>
    <col min="10230" max="10230" width="19.28515625" style="137" customWidth="1"/>
    <col min="10231" max="10231" width="9.42578125" style="137" customWidth="1"/>
    <col min="10232" max="10232" width="14.28515625" style="137" customWidth="1"/>
    <col min="10233" max="10233" width="9.42578125" style="137" customWidth="1"/>
    <col min="10234" max="10234" width="14.28515625" style="137" customWidth="1"/>
    <col min="10235" max="10236" width="9.42578125" style="137" customWidth="1"/>
    <col min="10237" max="10453" width="9.42578125" style="137"/>
    <col min="10454" max="10454" width="62.140625" style="137" customWidth="1"/>
    <col min="10455" max="10455" width="1" style="137" customWidth="1"/>
    <col min="10456" max="10456" width="18.28515625" style="137" customWidth="1"/>
    <col min="10457" max="10457" width="0.85546875" style="137" customWidth="1"/>
    <col min="10458" max="10458" width="15" style="137" customWidth="1"/>
    <col min="10459" max="10459" width="0.85546875" style="137" customWidth="1"/>
    <col min="10460" max="10460" width="16.140625" style="137" customWidth="1"/>
    <col min="10461" max="10461" width="0.85546875" style="137" customWidth="1"/>
    <col min="10462" max="10462" width="13.7109375" style="137" customWidth="1"/>
    <col min="10463" max="10463" width="0.85546875" style="137" customWidth="1"/>
    <col min="10464" max="10464" width="16.28515625" style="137" customWidth="1"/>
    <col min="10465" max="10465" width="0.85546875" style="137" customWidth="1"/>
    <col min="10466" max="10466" width="15" style="137" customWidth="1"/>
    <col min="10467" max="10467" width="1.42578125" style="137" customWidth="1"/>
    <col min="10468" max="10468" width="14.42578125" style="137" bestFit="1" customWidth="1"/>
    <col min="10469" max="10469" width="2.42578125" style="137" customWidth="1"/>
    <col min="10470" max="10470" width="13.85546875" style="137" customWidth="1"/>
    <col min="10471" max="10471" width="2.42578125" style="137" customWidth="1"/>
    <col min="10472" max="10472" width="16.42578125" style="137" customWidth="1"/>
    <col min="10473" max="10473" width="0.85546875" style="137" customWidth="1"/>
    <col min="10474" max="10474" width="15.7109375" style="137" bestFit="1" customWidth="1"/>
    <col min="10475" max="10475" width="1.42578125" style="137" customWidth="1"/>
    <col min="10476" max="10476" width="16.7109375" style="137" customWidth="1"/>
    <col min="10477" max="10477" width="1.140625" style="137" customWidth="1"/>
    <col min="10478" max="10478" width="20.28515625" style="137" customWidth="1"/>
    <col min="10479" max="10479" width="0.85546875" style="137" customWidth="1"/>
    <col min="10480" max="10480" width="19.7109375" style="137" customWidth="1"/>
    <col min="10481" max="10481" width="0.7109375" style="137" customWidth="1"/>
    <col min="10482" max="10482" width="18.28515625" style="137" customWidth="1"/>
    <col min="10483" max="10483" width="1.140625" style="137" customWidth="1"/>
    <col min="10484" max="10484" width="17.42578125" style="137" customWidth="1"/>
    <col min="10485" max="10485" width="1" style="137" customWidth="1"/>
    <col min="10486" max="10486" width="19.28515625" style="137" customWidth="1"/>
    <col min="10487" max="10487" width="9.42578125" style="137" customWidth="1"/>
    <col min="10488" max="10488" width="14.28515625" style="137" customWidth="1"/>
    <col min="10489" max="10489" width="9.42578125" style="137" customWidth="1"/>
    <col min="10490" max="10490" width="14.28515625" style="137" customWidth="1"/>
    <col min="10491" max="10492" width="9.42578125" style="137" customWidth="1"/>
    <col min="10493" max="10709" width="9.42578125" style="137"/>
    <col min="10710" max="10710" width="62.140625" style="137" customWidth="1"/>
    <col min="10711" max="10711" width="1" style="137" customWidth="1"/>
    <col min="10712" max="10712" width="18.28515625" style="137" customWidth="1"/>
    <col min="10713" max="10713" width="0.85546875" style="137" customWidth="1"/>
    <col min="10714" max="10714" width="15" style="137" customWidth="1"/>
    <col min="10715" max="10715" width="0.85546875" style="137" customWidth="1"/>
    <col min="10716" max="10716" width="16.140625" style="137" customWidth="1"/>
    <col min="10717" max="10717" width="0.85546875" style="137" customWidth="1"/>
    <col min="10718" max="10718" width="13.7109375" style="137" customWidth="1"/>
    <col min="10719" max="10719" width="0.85546875" style="137" customWidth="1"/>
    <col min="10720" max="10720" width="16.28515625" style="137" customWidth="1"/>
    <col min="10721" max="10721" width="0.85546875" style="137" customWidth="1"/>
    <col min="10722" max="10722" width="15" style="137" customWidth="1"/>
    <col min="10723" max="10723" width="1.42578125" style="137" customWidth="1"/>
    <col min="10724" max="10724" width="14.42578125" style="137" bestFit="1" customWidth="1"/>
    <col min="10725" max="10725" width="2.42578125" style="137" customWidth="1"/>
    <col min="10726" max="10726" width="13.85546875" style="137" customWidth="1"/>
    <col min="10727" max="10727" width="2.42578125" style="137" customWidth="1"/>
    <col min="10728" max="10728" width="16.42578125" style="137" customWidth="1"/>
    <col min="10729" max="10729" width="0.85546875" style="137" customWidth="1"/>
    <col min="10730" max="10730" width="15.7109375" style="137" bestFit="1" customWidth="1"/>
    <col min="10731" max="10731" width="1.42578125" style="137" customWidth="1"/>
    <col min="10732" max="10732" width="16.7109375" style="137" customWidth="1"/>
    <col min="10733" max="10733" width="1.140625" style="137" customWidth="1"/>
    <col min="10734" max="10734" width="20.28515625" style="137" customWidth="1"/>
    <col min="10735" max="10735" width="0.85546875" style="137" customWidth="1"/>
    <col min="10736" max="10736" width="19.7109375" style="137" customWidth="1"/>
    <col min="10737" max="10737" width="0.7109375" style="137" customWidth="1"/>
    <col min="10738" max="10738" width="18.28515625" style="137" customWidth="1"/>
    <col min="10739" max="10739" width="1.140625" style="137" customWidth="1"/>
    <col min="10740" max="10740" width="17.42578125" style="137" customWidth="1"/>
    <col min="10741" max="10741" width="1" style="137" customWidth="1"/>
    <col min="10742" max="10742" width="19.28515625" style="137" customWidth="1"/>
    <col min="10743" max="10743" width="9.42578125" style="137" customWidth="1"/>
    <col min="10744" max="10744" width="14.28515625" style="137" customWidth="1"/>
    <col min="10745" max="10745" width="9.42578125" style="137" customWidth="1"/>
    <col min="10746" max="10746" width="14.28515625" style="137" customWidth="1"/>
    <col min="10747" max="10748" width="9.42578125" style="137" customWidth="1"/>
    <col min="10749" max="10965" width="9.42578125" style="137"/>
    <col min="10966" max="10966" width="62.140625" style="137" customWidth="1"/>
    <col min="10967" max="10967" width="1" style="137" customWidth="1"/>
    <col min="10968" max="10968" width="18.28515625" style="137" customWidth="1"/>
    <col min="10969" max="10969" width="0.85546875" style="137" customWidth="1"/>
    <col min="10970" max="10970" width="15" style="137" customWidth="1"/>
    <col min="10971" max="10971" width="0.85546875" style="137" customWidth="1"/>
    <col min="10972" max="10972" width="16.140625" style="137" customWidth="1"/>
    <col min="10973" max="10973" width="0.85546875" style="137" customWidth="1"/>
    <col min="10974" max="10974" width="13.7109375" style="137" customWidth="1"/>
    <col min="10975" max="10975" width="0.85546875" style="137" customWidth="1"/>
    <col min="10976" max="10976" width="16.28515625" style="137" customWidth="1"/>
    <col min="10977" max="10977" width="0.85546875" style="137" customWidth="1"/>
    <col min="10978" max="10978" width="15" style="137" customWidth="1"/>
    <col min="10979" max="10979" width="1.42578125" style="137" customWidth="1"/>
    <col min="10980" max="10980" width="14.42578125" style="137" bestFit="1" customWidth="1"/>
    <col min="10981" max="10981" width="2.42578125" style="137" customWidth="1"/>
    <col min="10982" max="10982" width="13.85546875" style="137" customWidth="1"/>
    <col min="10983" max="10983" width="2.42578125" style="137" customWidth="1"/>
    <col min="10984" max="10984" width="16.42578125" style="137" customWidth="1"/>
    <col min="10985" max="10985" width="0.85546875" style="137" customWidth="1"/>
    <col min="10986" max="10986" width="15.7109375" style="137" bestFit="1" customWidth="1"/>
    <col min="10987" max="10987" width="1.42578125" style="137" customWidth="1"/>
    <col min="10988" max="10988" width="16.7109375" style="137" customWidth="1"/>
    <col min="10989" max="10989" width="1.140625" style="137" customWidth="1"/>
    <col min="10990" max="10990" width="20.28515625" style="137" customWidth="1"/>
    <col min="10991" max="10991" width="0.85546875" style="137" customWidth="1"/>
    <col min="10992" max="10992" width="19.7109375" style="137" customWidth="1"/>
    <col min="10993" max="10993" width="0.7109375" style="137" customWidth="1"/>
    <col min="10994" max="10994" width="18.28515625" style="137" customWidth="1"/>
    <col min="10995" max="10995" width="1.140625" style="137" customWidth="1"/>
    <col min="10996" max="10996" width="17.42578125" style="137" customWidth="1"/>
    <col min="10997" max="10997" width="1" style="137" customWidth="1"/>
    <col min="10998" max="10998" width="19.28515625" style="137" customWidth="1"/>
    <col min="10999" max="10999" width="9.42578125" style="137" customWidth="1"/>
    <col min="11000" max="11000" width="14.28515625" style="137" customWidth="1"/>
    <col min="11001" max="11001" width="9.42578125" style="137" customWidth="1"/>
    <col min="11002" max="11002" width="14.28515625" style="137" customWidth="1"/>
    <col min="11003" max="11004" width="9.42578125" style="137" customWidth="1"/>
    <col min="11005" max="11221" width="9.42578125" style="137"/>
    <col min="11222" max="11222" width="62.140625" style="137" customWidth="1"/>
    <col min="11223" max="11223" width="1" style="137" customWidth="1"/>
    <col min="11224" max="11224" width="18.28515625" style="137" customWidth="1"/>
    <col min="11225" max="11225" width="0.85546875" style="137" customWidth="1"/>
    <col min="11226" max="11226" width="15" style="137" customWidth="1"/>
    <col min="11227" max="11227" width="0.85546875" style="137" customWidth="1"/>
    <col min="11228" max="11228" width="16.140625" style="137" customWidth="1"/>
    <col min="11229" max="11229" width="0.85546875" style="137" customWidth="1"/>
    <col min="11230" max="11230" width="13.7109375" style="137" customWidth="1"/>
    <col min="11231" max="11231" width="0.85546875" style="137" customWidth="1"/>
    <col min="11232" max="11232" width="16.28515625" style="137" customWidth="1"/>
    <col min="11233" max="11233" width="0.85546875" style="137" customWidth="1"/>
    <col min="11234" max="11234" width="15" style="137" customWidth="1"/>
    <col min="11235" max="11235" width="1.42578125" style="137" customWidth="1"/>
    <col min="11236" max="11236" width="14.42578125" style="137" bestFit="1" customWidth="1"/>
    <col min="11237" max="11237" width="2.42578125" style="137" customWidth="1"/>
    <col min="11238" max="11238" width="13.85546875" style="137" customWidth="1"/>
    <col min="11239" max="11239" width="2.42578125" style="137" customWidth="1"/>
    <col min="11240" max="11240" width="16.42578125" style="137" customWidth="1"/>
    <col min="11241" max="11241" width="0.85546875" style="137" customWidth="1"/>
    <col min="11242" max="11242" width="15.7109375" style="137" bestFit="1" customWidth="1"/>
    <col min="11243" max="11243" width="1.42578125" style="137" customWidth="1"/>
    <col min="11244" max="11244" width="16.7109375" style="137" customWidth="1"/>
    <col min="11245" max="11245" width="1.140625" style="137" customWidth="1"/>
    <col min="11246" max="11246" width="20.28515625" style="137" customWidth="1"/>
    <col min="11247" max="11247" width="0.85546875" style="137" customWidth="1"/>
    <col min="11248" max="11248" width="19.7109375" style="137" customWidth="1"/>
    <col min="11249" max="11249" width="0.7109375" style="137" customWidth="1"/>
    <col min="11250" max="11250" width="18.28515625" style="137" customWidth="1"/>
    <col min="11251" max="11251" width="1.140625" style="137" customWidth="1"/>
    <col min="11252" max="11252" width="17.42578125" style="137" customWidth="1"/>
    <col min="11253" max="11253" width="1" style="137" customWidth="1"/>
    <col min="11254" max="11254" width="19.28515625" style="137" customWidth="1"/>
    <col min="11255" max="11255" width="9.42578125" style="137" customWidth="1"/>
    <col min="11256" max="11256" width="14.28515625" style="137" customWidth="1"/>
    <col min="11257" max="11257" width="9.42578125" style="137" customWidth="1"/>
    <col min="11258" max="11258" width="14.28515625" style="137" customWidth="1"/>
    <col min="11259" max="11260" width="9.42578125" style="137" customWidth="1"/>
    <col min="11261" max="11477" width="9.42578125" style="137"/>
    <col min="11478" max="11478" width="62.140625" style="137" customWidth="1"/>
    <col min="11479" max="11479" width="1" style="137" customWidth="1"/>
    <col min="11480" max="11480" width="18.28515625" style="137" customWidth="1"/>
    <col min="11481" max="11481" width="0.85546875" style="137" customWidth="1"/>
    <col min="11482" max="11482" width="15" style="137" customWidth="1"/>
    <col min="11483" max="11483" width="0.85546875" style="137" customWidth="1"/>
    <col min="11484" max="11484" width="16.140625" style="137" customWidth="1"/>
    <col min="11485" max="11485" width="0.85546875" style="137" customWidth="1"/>
    <col min="11486" max="11486" width="13.7109375" style="137" customWidth="1"/>
    <col min="11487" max="11487" width="0.85546875" style="137" customWidth="1"/>
    <col min="11488" max="11488" width="16.28515625" style="137" customWidth="1"/>
    <col min="11489" max="11489" width="0.85546875" style="137" customWidth="1"/>
    <col min="11490" max="11490" width="15" style="137" customWidth="1"/>
    <col min="11491" max="11491" width="1.42578125" style="137" customWidth="1"/>
    <col min="11492" max="11492" width="14.42578125" style="137" bestFit="1" customWidth="1"/>
    <col min="11493" max="11493" width="2.42578125" style="137" customWidth="1"/>
    <col min="11494" max="11494" width="13.85546875" style="137" customWidth="1"/>
    <col min="11495" max="11495" width="2.42578125" style="137" customWidth="1"/>
    <col min="11496" max="11496" width="16.42578125" style="137" customWidth="1"/>
    <col min="11497" max="11497" width="0.85546875" style="137" customWidth="1"/>
    <col min="11498" max="11498" width="15.7109375" style="137" bestFit="1" customWidth="1"/>
    <col min="11499" max="11499" width="1.42578125" style="137" customWidth="1"/>
    <col min="11500" max="11500" width="16.7109375" style="137" customWidth="1"/>
    <col min="11501" max="11501" width="1.140625" style="137" customWidth="1"/>
    <col min="11502" max="11502" width="20.28515625" style="137" customWidth="1"/>
    <col min="11503" max="11503" width="0.85546875" style="137" customWidth="1"/>
    <col min="11504" max="11504" width="19.7109375" style="137" customWidth="1"/>
    <col min="11505" max="11505" width="0.7109375" style="137" customWidth="1"/>
    <col min="11506" max="11506" width="18.28515625" style="137" customWidth="1"/>
    <col min="11507" max="11507" width="1.140625" style="137" customWidth="1"/>
    <col min="11508" max="11508" width="17.42578125" style="137" customWidth="1"/>
    <col min="11509" max="11509" width="1" style="137" customWidth="1"/>
    <col min="11510" max="11510" width="19.28515625" style="137" customWidth="1"/>
    <col min="11511" max="11511" width="9.42578125" style="137" customWidth="1"/>
    <col min="11512" max="11512" width="14.28515625" style="137" customWidth="1"/>
    <col min="11513" max="11513" width="9.42578125" style="137" customWidth="1"/>
    <col min="11514" max="11514" width="14.28515625" style="137" customWidth="1"/>
    <col min="11515" max="11516" width="9.42578125" style="137" customWidth="1"/>
    <col min="11517" max="11733" width="9.42578125" style="137"/>
    <col min="11734" max="11734" width="62.140625" style="137" customWidth="1"/>
    <col min="11735" max="11735" width="1" style="137" customWidth="1"/>
    <col min="11736" max="11736" width="18.28515625" style="137" customWidth="1"/>
    <col min="11737" max="11737" width="0.85546875" style="137" customWidth="1"/>
    <col min="11738" max="11738" width="15" style="137" customWidth="1"/>
    <col min="11739" max="11739" width="0.85546875" style="137" customWidth="1"/>
    <col min="11740" max="11740" width="16.140625" style="137" customWidth="1"/>
    <col min="11741" max="11741" width="0.85546875" style="137" customWidth="1"/>
    <col min="11742" max="11742" width="13.7109375" style="137" customWidth="1"/>
    <col min="11743" max="11743" width="0.85546875" style="137" customWidth="1"/>
    <col min="11744" max="11744" width="16.28515625" style="137" customWidth="1"/>
    <col min="11745" max="11745" width="0.85546875" style="137" customWidth="1"/>
    <col min="11746" max="11746" width="15" style="137" customWidth="1"/>
    <col min="11747" max="11747" width="1.42578125" style="137" customWidth="1"/>
    <col min="11748" max="11748" width="14.42578125" style="137" bestFit="1" customWidth="1"/>
    <col min="11749" max="11749" width="2.42578125" style="137" customWidth="1"/>
    <col min="11750" max="11750" width="13.85546875" style="137" customWidth="1"/>
    <col min="11751" max="11751" width="2.42578125" style="137" customWidth="1"/>
    <col min="11752" max="11752" width="16.42578125" style="137" customWidth="1"/>
    <col min="11753" max="11753" width="0.85546875" style="137" customWidth="1"/>
    <col min="11754" max="11754" width="15.7109375" style="137" bestFit="1" customWidth="1"/>
    <col min="11755" max="11755" width="1.42578125" style="137" customWidth="1"/>
    <col min="11756" max="11756" width="16.7109375" style="137" customWidth="1"/>
    <col min="11757" max="11757" width="1.140625" style="137" customWidth="1"/>
    <col min="11758" max="11758" width="20.28515625" style="137" customWidth="1"/>
    <col min="11759" max="11759" width="0.85546875" style="137" customWidth="1"/>
    <col min="11760" max="11760" width="19.7109375" style="137" customWidth="1"/>
    <col min="11761" max="11761" width="0.7109375" style="137" customWidth="1"/>
    <col min="11762" max="11762" width="18.28515625" style="137" customWidth="1"/>
    <col min="11763" max="11763" width="1.140625" style="137" customWidth="1"/>
    <col min="11764" max="11764" width="17.42578125" style="137" customWidth="1"/>
    <col min="11765" max="11765" width="1" style="137" customWidth="1"/>
    <col min="11766" max="11766" width="19.28515625" style="137" customWidth="1"/>
    <col min="11767" max="11767" width="9.42578125" style="137" customWidth="1"/>
    <col min="11768" max="11768" width="14.28515625" style="137" customWidth="1"/>
    <col min="11769" max="11769" width="9.42578125" style="137" customWidth="1"/>
    <col min="11770" max="11770" width="14.28515625" style="137" customWidth="1"/>
    <col min="11771" max="11772" width="9.42578125" style="137" customWidth="1"/>
    <col min="11773" max="11989" width="9.42578125" style="137"/>
    <col min="11990" max="11990" width="62.140625" style="137" customWidth="1"/>
    <col min="11991" max="11991" width="1" style="137" customWidth="1"/>
    <col min="11992" max="11992" width="18.28515625" style="137" customWidth="1"/>
    <col min="11993" max="11993" width="0.85546875" style="137" customWidth="1"/>
    <col min="11994" max="11994" width="15" style="137" customWidth="1"/>
    <col min="11995" max="11995" width="0.85546875" style="137" customWidth="1"/>
    <col min="11996" max="11996" width="16.140625" style="137" customWidth="1"/>
    <col min="11997" max="11997" width="0.85546875" style="137" customWidth="1"/>
    <col min="11998" max="11998" width="13.7109375" style="137" customWidth="1"/>
    <col min="11999" max="11999" width="0.85546875" style="137" customWidth="1"/>
    <col min="12000" max="12000" width="16.28515625" style="137" customWidth="1"/>
    <col min="12001" max="12001" width="0.85546875" style="137" customWidth="1"/>
    <col min="12002" max="12002" width="15" style="137" customWidth="1"/>
    <col min="12003" max="12003" width="1.42578125" style="137" customWidth="1"/>
    <col min="12004" max="12004" width="14.42578125" style="137" bestFit="1" customWidth="1"/>
    <col min="12005" max="12005" width="2.42578125" style="137" customWidth="1"/>
    <col min="12006" max="12006" width="13.85546875" style="137" customWidth="1"/>
    <col min="12007" max="12007" width="2.42578125" style="137" customWidth="1"/>
    <col min="12008" max="12008" width="16.42578125" style="137" customWidth="1"/>
    <col min="12009" max="12009" width="0.85546875" style="137" customWidth="1"/>
    <col min="12010" max="12010" width="15.7109375" style="137" bestFit="1" customWidth="1"/>
    <col min="12011" max="12011" width="1.42578125" style="137" customWidth="1"/>
    <col min="12012" max="12012" width="16.7109375" style="137" customWidth="1"/>
    <col min="12013" max="12013" width="1.140625" style="137" customWidth="1"/>
    <col min="12014" max="12014" width="20.28515625" style="137" customWidth="1"/>
    <col min="12015" max="12015" width="0.85546875" style="137" customWidth="1"/>
    <col min="12016" max="12016" width="19.7109375" style="137" customWidth="1"/>
    <col min="12017" max="12017" width="0.7109375" style="137" customWidth="1"/>
    <col min="12018" max="12018" width="18.28515625" style="137" customWidth="1"/>
    <col min="12019" max="12019" width="1.140625" style="137" customWidth="1"/>
    <col min="12020" max="12020" width="17.42578125" style="137" customWidth="1"/>
    <col min="12021" max="12021" width="1" style="137" customWidth="1"/>
    <col min="12022" max="12022" width="19.28515625" style="137" customWidth="1"/>
    <col min="12023" max="12023" width="9.42578125" style="137" customWidth="1"/>
    <col min="12024" max="12024" width="14.28515625" style="137" customWidth="1"/>
    <col min="12025" max="12025" width="9.42578125" style="137" customWidth="1"/>
    <col min="12026" max="12026" width="14.28515625" style="137" customWidth="1"/>
    <col min="12027" max="12028" width="9.42578125" style="137" customWidth="1"/>
    <col min="12029" max="12245" width="9.42578125" style="137"/>
    <col min="12246" max="12246" width="62.140625" style="137" customWidth="1"/>
    <col min="12247" max="12247" width="1" style="137" customWidth="1"/>
    <col min="12248" max="12248" width="18.28515625" style="137" customWidth="1"/>
    <col min="12249" max="12249" width="0.85546875" style="137" customWidth="1"/>
    <col min="12250" max="12250" width="15" style="137" customWidth="1"/>
    <col min="12251" max="12251" width="0.85546875" style="137" customWidth="1"/>
    <col min="12252" max="12252" width="16.140625" style="137" customWidth="1"/>
    <col min="12253" max="12253" width="0.85546875" style="137" customWidth="1"/>
    <col min="12254" max="12254" width="13.7109375" style="137" customWidth="1"/>
    <col min="12255" max="12255" width="0.85546875" style="137" customWidth="1"/>
    <col min="12256" max="12256" width="16.28515625" style="137" customWidth="1"/>
    <col min="12257" max="12257" width="0.85546875" style="137" customWidth="1"/>
    <col min="12258" max="12258" width="15" style="137" customWidth="1"/>
    <col min="12259" max="12259" width="1.42578125" style="137" customWidth="1"/>
    <col min="12260" max="12260" width="14.42578125" style="137" bestFit="1" customWidth="1"/>
    <col min="12261" max="12261" width="2.42578125" style="137" customWidth="1"/>
    <col min="12262" max="12262" width="13.85546875" style="137" customWidth="1"/>
    <col min="12263" max="12263" width="2.42578125" style="137" customWidth="1"/>
    <col min="12264" max="12264" width="16.42578125" style="137" customWidth="1"/>
    <col min="12265" max="12265" width="0.85546875" style="137" customWidth="1"/>
    <col min="12266" max="12266" width="15.7109375" style="137" bestFit="1" customWidth="1"/>
    <col min="12267" max="12267" width="1.42578125" style="137" customWidth="1"/>
    <col min="12268" max="12268" width="16.7109375" style="137" customWidth="1"/>
    <col min="12269" max="12269" width="1.140625" style="137" customWidth="1"/>
    <col min="12270" max="12270" width="20.28515625" style="137" customWidth="1"/>
    <col min="12271" max="12271" width="0.85546875" style="137" customWidth="1"/>
    <col min="12272" max="12272" width="19.7109375" style="137" customWidth="1"/>
    <col min="12273" max="12273" width="0.7109375" style="137" customWidth="1"/>
    <col min="12274" max="12274" width="18.28515625" style="137" customWidth="1"/>
    <col min="12275" max="12275" width="1.140625" style="137" customWidth="1"/>
    <col min="12276" max="12276" width="17.42578125" style="137" customWidth="1"/>
    <col min="12277" max="12277" width="1" style="137" customWidth="1"/>
    <col min="12278" max="12278" width="19.28515625" style="137" customWidth="1"/>
    <col min="12279" max="12279" width="9.42578125" style="137" customWidth="1"/>
    <col min="12280" max="12280" width="14.28515625" style="137" customWidth="1"/>
    <col min="12281" max="12281" width="9.42578125" style="137" customWidth="1"/>
    <col min="12282" max="12282" width="14.28515625" style="137" customWidth="1"/>
    <col min="12283" max="12284" width="9.42578125" style="137" customWidth="1"/>
    <col min="12285" max="12501" width="9.42578125" style="137"/>
    <col min="12502" max="12502" width="62.140625" style="137" customWidth="1"/>
    <col min="12503" max="12503" width="1" style="137" customWidth="1"/>
    <col min="12504" max="12504" width="18.28515625" style="137" customWidth="1"/>
    <col min="12505" max="12505" width="0.85546875" style="137" customWidth="1"/>
    <col min="12506" max="12506" width="15" style="137" customWidth="1"/>
    <col min="12507" max="12507" width="0.85546875" style="137" customWidth="1"/>
    <col min="12508" max="12508" width="16.140625" style="137" customWidth="1"/>
    <col min="12509" max="12509" width="0.85546875" style="137" customWidth="1"/>
    <col min="12510" max="12510" width="13.7109375" style="137" customWidth="1"/>
    <col min="12511" max="12511" width="0.85546875" style="137" customWidth="1"/>
    <col min="12512" max="12512" width="16.28515625" style="137" customWidth="1"/>
    <col min="12513" max="12513" width="0.85546875" style="137" customWidth="1"/>
    <col min="12514" max="12514" width="15" style="137" customWidth="1"/>
    <col min="12515" max="12515" width="1.42578125" style="137" customWidth="1"/>
    <col min="12516" max="12516" width="14.42578125" style="137" bestFit="1" customWidth="1"/>
    <col min="12517" max="12517" width="2.42578125" style="137" customWidth="1"/>
    <col min="12518" max="12518" width="13.85546875" style="137" customWidth="1"/>
    <col min="12519" max="12519" width="2.42578125" style="137" customWidth="1"/>
    <col min="12520" max="12520" width="16.42578125" style="137" customWidth="1"/>
    <col min="12521" max="12521" width="0.85546875" style="137" customWidth="1"/>
    <col min="12522" max="12522" width="15.7109375" style="137" bestFit="1" customWidth="1"/>
    <col min="12523" max="12523" width="1.42578125" style="137" customWidth="1"/>
    <col min="12524" max="12524" width="16.7109375" style="137" customWidth="1"/>
    <col min="12525" max="12525" width="1.140625" style="137" customWidth="1"/>
    <col min="12526" max="12526" width="20.28515625" style="137" customWidth="1"/>
    <col min="12527" max="12527" width="0.85546875" style="137" customWidth="1"/>
    <col min="12528" max="12528" width="19.7109375" style="137" customWidth="1"/>
    <col min="12529" max="12529" width="0.7109375" style="137" customWidth="1"/>
    <col min="12530" max="12530" width="18.28515625" style="137" customWidth="1"/>
    <col min="12531" max="12531" width="1.140625" style="137" customWidth="1"/>
    <col min="12532" max="12532" width="17.42578125" style="137" customWidth="1"/>
    <col min="12533" max="12533" width="1" style="137" customWidth="1"/>
    <col min="12534" max="12534" width="19.28515625" style="137" customWidth="1"/>
    <col min="12535" max="12535" width="9.42578125" style="137" customWidth="1"/>
    <col min="12536" max="12536" width="14.28515625" style="137" customWidth="1"/>
    <col min="12537" max="12537" width="9.42578125" style="137" customWidth="1"/>
    <col min="12538" max="12538" width="14.28515625" style="137" customWidth="1"/>
    <col min="12539" max="12540" width="9.42578125" style="137" customWidth="1"/>
    <col min="12541" max="12757" width="9.42578125" style="137"/>
    <col min="12758" max="12758" width="62.140625" style="137" customWidth="1"/>
    <col min="12759" max="12759" width="1" style="137" customWidth="1"/>
    <col min="12760" max="12760" width="18.28515625" style="137" customWidth="1"/>
    <col min="12761" max="12761" width="0.85546875" style="137" customWidth="1"/>
    <col min="12762" max="12762" width="15" style="137" customWidth="1"/>
    <col min="12763" max="12763" width="0.85546875" style="137" customWidth="1"/>
    <col min="12764" max="12764" width="16.140625" style="137" customWidth="1"/>
    <col min="12765" max="12765" width="0.85546875" style="137" customWidth="1"/>
    <col min="12766" max="12766" width="13.7109375" style="137" customWidth="1"/>
    <col min="12767" max="12767" width="0.85546875" style="137" customWidth="1"/>
    <col min="12768" max="12768" width="16.28515625" style="137" customWidth="1"/>
    <col min="12769" max="12769" width="0.85546875" style="137" customWidth="1"/>
    <col min="12770" max="12770" width="15" style="137" customWidth="1"/>
    <col min="12771" max="12771" width="1.42578125" style="137" customWidth="1"/>
    <col min="12772" max="12772" width="14.42578125" style="137" bestFit="1" customWidth="1"/>
    <col min="12773" max="12773" width="2.42578125" style="137" customWidth="1"/>
    <col min="12774" max="12774" width="13.85546875" style="137" customWidth="1"/>
    <col min="12775" max="12775" width="2.42578125" style="137" customWidth="1"/>
    <col min="12776" max="12776" width="16.42578125" style="137" customWidth="1"/>
    <col min="12777" max="12777" width="0.85546875" style="137" customWidth="1"/>
    <col min="12778" max="12778" width="15.7109375" style="137" bestFit="1" customWidth="1"/>
    <col min="12779" max="12779" width="1.42578125" style="137" customWidth="1"/>
    <col min="12780" max="12780" width="16.7109375" style="137" customWidth="1"/>
    <col min="12781" max="12781" width="1.140625" style="137" customWidth="1"/>
    <col min="12782" max="12782" width="20.28515625" style="137" customWidth="1"/>
    <col min="12783" max="12783" width="0.85546875" style="137" customWidth="1"/>
    <col min="12784" max="12784" width="19.7109375" style="137" customWidth="1"/>
    <col min="12785" max="12785" width="0.7109375" style="137" customWidth="1"/>
    <col min="12786" max="12786" width="18.28515625" style="137" customWidth="1"/>
    <col min="12787" max="12787" width="1.140625" style="137" customWidth="1"/>
    <col min="12788" max="12788" width="17.42578125" style="137" customWidth="1"/>
    <col min="12789" max="12789" width="1" style="137" customWidth="1"/>
    <col min="12790" max="12790" width="19.28515625" style="137" customWidth="1"/>
    <col min="12791" max="12791" width="9.42578125" style="137" customWidth="1"/>
    <col min="12792" max="12792" width="14.28515625" style="137" customWidth="1"/>
    <col min="12793" max="12793" width="9.42578125" style="137" customWidth="1"/>
    <col min="12794" max="12794" width="14.28515625" style="137" customWidth="1"/>
    <col min="12795" max="12796" width="9.42578125" style="137" customWidth="1"/>
    <col min="12797" max="13013" width="9.42578125" style="137"/>
    <col min="13014" max="13014" width="62.140625" style="137" customWidth="1"/>
    <col min="13015" max="13015" width="1" style="137" customWidth="1"/>
    <col min="13016" max="13016" width="18.28515625" style="137" customWidth="1"/>
    <col min="13017" max="13017" width="0.85546875" style="137" customWidth="1"/>
    <col min="13018" max="13018" width="15" style="137" customWidth="1"/>
    <col min="13019" max="13019" width="0.85546875" style="137" customWidth="1"/>
    <col min="13020" max="13020" width="16.140625" style="137" customWidth="1"/>
    <col min="13021" max="13021" width="0.85546875" style="137" customWidth="1"/>
    <col min="13022" max="13022" width="13.7109375" style="137" customWidth="1"/>
    <col min="13023" max="13023" width="0.85546875" style="137" customWidth="1"/>
    <col min="13024" max="13024" width="16.28515625" style="137" customWidth="1"/>
    <col min="13025" max="13025" width="0.85546875" style="137" customWidth="1"/>
    <col min="13026" max="13026" width="15" style="137" customWidth="1"/>
    <col min="13027" max="13027" width="1.42578125" style="137" customWidth="1"/>
    <col min="13028" max="13028" width="14.42578125" style="137" bestFit="1" customWidth="1"/>
    <col min="13029" max="13029" width="2.42578125" style="137" customWidth="1"/>
    <col min="13030" max="13030" width="13.85546875" style="137" customWidth="1"/>
    <col min="13031" max="13031" width="2.42578125" style="137" customWidth="1"/>
    <col min="13032" max="13032" width="16.42578125" style="137" customWidth="1"/>
    <col min="13033" max="13033" width="0.85546875" style="137" customWidth="1"/>
    <col min="13034" max="13034" width="15.7109375" style="137" bestFit="1" customWidth="1"/>
    <col min="13035" max="13035" width="1.42578125" style="137" customWidth="1"/>
    <col min="13036" max="13036" width="16.7109375" style="137" customWidth="1"/>
    <col min="13037" max="13037" width="1.140625" style="137" customWidth="1"/>
    <col min="13038" max="13038" width="20.28515625" style="137" customWidth="1"/>
    <col min="13039" max="13039" width="0.85546875" style="137" customWidth="1"/>
    <col min="13040" max="13040" width="19.7109375" style="137" customWidth="1"/>
    <col min="13041" max="13041" width="0.7109375" style="137" customWidth="1"/>
    <col min="13042" max="13042" width="18.28515625" style="137" customWidth="1"/>
    <col min="13043" max="13043" width="1.140625" style="137" customWidth="1"/>
    <col min="13044" max="13044" width="17.42578125" style="137" customWidth="1"/>
    <col min="13045" max="13045" width="1" style="137" customWidth="1"/>
    <col min="13046" max="13046" width="19.28515625" style="137" customWidth="1"/>
    <col min="13047" max="13047" width="9.42578125" style="137" customWidth="1"/>
    <col min="13048" max="13048" width="14.28515625" style="137" customWidth="1"/>
    <col min="13049" max="13049" width="9.42578125" style="137" customWidth="1"/>
    <col min="13050" max="13050" width="14.28515625" style="137" customWidth="1"/>
    <col min="13051" max="13052" width="9.42578125" style="137" customWidth="1"/>
    <col min="13053" max="13269" width="9.42578125" style="137"/>
    <col min="13270" max="13270" width="62.140625" style="137" customWidth="1"/>
    <col min="13271" max="13271" width="1" style="137" customWidth="1"/>
    <col min="13272" max="13272" width="18.28515625" style="137" customWidth="1"/>
    <col min="13273" max="13273" width="0.85546875" style="137" customWidth="1"/>
    <col min="13274" max="13274" width="15" style="137" customWidth="1"/>
    <col min="13275" max="13275" width="0.85546875" style="137" customWidth="1"/>
    <col min="13276" max="13276" width="16.140625" style="137" customWidth="1"/>
    <col min="13277" max="13277" width="0.85546875" style="137" customWidth="1"/>
    <col min="13278" max="13278" width="13.7109375" style="137" customWidth="1"/>
    <col min="13279" max="13279" width="0.85546875" style="137" customWidth="1"/>
    <col min="13280" max="13280" width="16.28515625" style="137" customWidth="1"/>
    <col min="13281" max="13281" width="0.85546875" style="137" customWidth="1"/>
    <col min="13282" max="13282" width="15" style="137" customWidth="1"/>
    <col min="13283" max="13283" width="1.42578125" style="137" customWidth="1"/>
    <col min="13284" max="13284" width="14.42578125" style="137" bestFit="1" customWidth="1"/>
    <col min="13285" max="13285" width="2.42578125" style="137" customWidth="1"/>
    <col min="13286" max="13286" width="13.85546875" style="137" customWidth="1"/>
    <col min="13287" max="13287" width="2.42578125" style="137" customWidth="1"/>
    <col min="13288" max="13288" width="16.42578125" style="137" customWidth="1"/>
    <col min="13289" max="13289" width="0.85546875" style="137" customWidth="1"/>
    <col min="13290" max="13290" width="15.7109375" style="137" bestFit="1" customWidth="1"/>
    <col min="13291" max="13291" width="1.42578125" style="137" customWidth="1"/>
    <col min="13292" max="13292" width="16.7109375" style="137" customWidth="1"/>
    <col min="13293" max="13293" width="1.140625" style="137" customWidth="1"/>
    <col min="13294" max="13294" width="20.28515625" style="137" customWidth="1"/>
    <col min="13295" max="13295" width="0.85546875" style="137" customWidth="1"/>
    <col min="13296" max="13296" width="19.7109375" style="137" customWidth="1"/>
    <col min="13297" max="13297" width="0.7109375" style="137" customWidth="1"/>
    <col min="13298" max="13298" width="18.28515625" style="137" customWidth="1"/>
    <col min="13299" max="13299" width="1.140625" style="137" customWidth="1"/>
    <col min="13300" max="13300" width="17.42578125" style="137" customWidth="1"/>
    <col min="13301" max="13301" width="1" style="137" customWidth="1"/>
    <col min="13302" max="13302" width="19.28515625" style="137" customWidth="1"/>
    <col min="13303" max="13303" width="9.42578125" style="137" customWidth="1"/>
    <col min="13304" max="13304" width="14.28515625" style="137" customWidth="1"/>
    <col min="13305" max="13305" width="9.42578125" style="137" customWidth="1"/>
    <col min="13306" max="13306" width="14.28515625" style="137" customWidth="1"/>
    <col min="13307" max="13308" width="9.42578125" style="137" customWidth="1"/>
    <col min="13309" max="13525" width="9.42578125" style="137"/>
    <col min="13526" max="13526" width="62.140625" style="137" customWidth="1"/>
    <col min="13527" max="13527" width="1" style="137" customWidth="1"/>
    <col min="13528" max="13528" width="18.28515625" style="137" customWidth="1"/>
    <col min="13529" max="13529" width="0.85546875" style="137" customWidth="1"/>
    <col min="13530" max="13530" width="15" style="137" customWidth="1"/>
    <col min="13531" max="13531" width="0.85546875" style="137" customWidth="1"/>
    <col min="13532" max="13532" width="16.140625" style="137" customWidth="1"/>
    <col min="13533" max="13533" width="0.85546875" style="137" customWidth="1"/>
    <col min="13534" max="13534" width="13.7109375" style="137" customWidth="1"/>
    <col min="13535" max="13535" width="0.85546875" style="137" customWidth="1"/>
    <col min="13536" max="13536" width="16.28515625" style="137" customWidth="1"/>
    <col min="13537" max="13537" width="0.85546875" style="137" customWidth="1"/>
    <col min="13538" max="13538" width="15" style="137" customWidth="1"/>
    <col min="13539" max="13539" width="1.42578125" style="137" customWidth="1"/>
    <col min="13540" max="13540" width="14.42578125" style="137" bestFit="1" customWidth="1"/>
    <col min="13541" max="13541" width="2.42578125" style="137" customWidth="1"/>
    <col min="13542" max="13542" width="13.85546875" style="137" customWidth="1"/>
    <col min="13543" max="13543" width="2.42578125" style="137" customWidth="1"/>
    <col min="13544" max="13544" width="16.42578125" style="137" customWidth="1"/>
    <col min="13545" max="13545" width="0.85546875" style="137" customWidth="1"/>
    <col min="13546" max="13546" width="15.7109375" style="137" bestFit="1" customWidth="1"/>
    <col min="13547" max="13547" width="1.42578125" style="137" customWidth="1"/>
    <col min="13548" max="13548" width="16.7109375" style="137" customWidth="1"/>
    <col min="13549" max="13549" width="1.140625" style="137" customWidth="1"/>
    <col min="13550" max="13550" width="20.28515625" style="137" customWidth="1"/>
    <col min="13551" max="13551" width="0.85546875" style="137" customWidth="1"/>
    <col min="13552" max="13552" width="19.7109375" style="137" customWidth="1"/>
    <col min="13553" max="13553" width="0.7109375" style="137" customWidth="1"/>
    <col min="13554" max="13554" width="18.28515625" style="137" customWidth="1"/>
    <col min="13555" max="13555" width="1.140625" style="137" customWidth="1"/>
    <col min="13556" max="13556" width="17.42578125" style="137" customWidth="1"/>
    <col min="13557" max="13557" width="1" style="137" customWidth="1"/>
    <col min="13558" max="13558" width="19.28515625" style="137" customWidth="1"/>
    <col min="13559" max="13559" width="9.42578125" style="137" customWidth="1"/>
    <col min="13560" max="13560" width="14.28515625" style="137" customWidth="1"/>
    <col min="13561" max="13561" width="9.42578125" style="137" customWidth="1"/>
    <col min="13562" max="13562" width="14.28515625" style="137" customWidth="1"/>
    <col min="13563" max="13564" width="9.42578125" style="137" customWidth="1"/>
    <col min="13565" max="13781" width="9.42578125" style="137"/>
    <col min="13782" max="13782" width="62.140625" style="137" customWidth="1"/>
    <col min="13783" max="13783" width="1" style="137" customWidth="1"/>
    <col min="13784" max="13784" width="18.28515625" style="137" customWidth="1"/>
    <col min="13785" max="13785" width="0.85546875" style="137" customWidth="1"/>
    <col min="13786" max="13786" width="15" style="137" customWidth="1"/>
    <col min="13787" max="13787" width="0.85546875" style="137" customWidth="1"/>
    <col min="13788" max="13788" width="16.140625" style="137" customWidth="1"/>
    <col min="13789" max="13789" width="0.85546875" style="137" customWidth="1"/>
    <col min="13790" max="13790" width="13.7109375" style="137" customWidth="1"/>
    <col min="13791" max="13791" width="0.85546875" style="137" customWidth="1"/>
    <col min="13792" max="13792" width="16.28515625" style="137" customWidth="1"/>
    <col min="13793" max="13793" width="0.85546875" style="137" customWidth="1"/>
    <col min="13794" max="13794" width="15" style="137" customWidth="1"/>
    <col min="13795" max="13795" width="1.42578125" style="137" customWidth="1"/>
    <col min="13796" max="13796" width="14.42578125" style="137" bestFit="1" customWidth="1"/>
    <col min="13797" max="13797" width="2.42578125" style="137" customWidth="1"/>
    <col min="13798" max="13798" width="13.85546875" style="137" customWidth="1"/>
    <col min="13799" max="13799" width="2.42578125" style="137" customWidth="1"/>
    <col min="13800" max="13800" width="16.42578125" style="137" customWidth="1"/>
    <col min="13801" max="13801" width="0.85546875" style="137" customWidth="1"/>
    <col min="13802" max="13802" width="15.7109375" style="137" bestFit="1" customWidth="1"/>
    <col min="13803" max="13803" width="1.42578125" style="137" customWidth="1"/>
    <col min="13804" max="13804" width="16.7109375" style="137" customWidth="1"/>
    <col min="13805" max="13805" width="1.140625" style="137" customWidth="1"/>
    <col min="13806" max="13806" width="20.28515625" style="137" customWidth="1"/>
    <col min="13807" max="13807" width="0.85546875" style="137" customWidth="1"/>
    <col min="13808" max="13808" width="19.7109375" style="137" customWidth="1"/>
    <col min="13809" max="13809" width="0.7109375" style="137" customWidth="1"/>
    <col min="13810" max="13810" width="18.28515625" style="137" customWidth="1"/>
    <col min="13811" max="13811" width="1.140625" style="137" customWidth="1"/>
    <col min="13812" max="13812" width="17.42578125" style="137" customWidth="1"/>
    <col min="13813" max="13813" width="1" style="137" customWidth="1"/>
    <col min="13814" max="13814" width="19.28515625" style="137" customWidth="1"/>
    <col min="13815" max="13815" width="9.42578125" style="137" customWidth="1"/>
    <col min="13816" max="13816" width="14.28515625" style="137" customWidth="1"/>
    <col min="13817" max="13817" width="9.42578125" style="137" customWidth="1"/>
    <col min="13818" max="13818" width="14.28515625" style="137" customWidth="1"/>
    <col min="13819" max="13820" width="9.42578125" style="137" customWidth="1"/>
    <col min="13821" max="14037" width="9.42578125" style="137"/>
    <col min="14038" max="14038" width="62.140625" style="137" customWidth="1"/>
    <col min="14039" max="14039" width="1" style="137" customWidth="1"/>
    <col min="14040" max="14040" width="18.28515625" style="137" customWidth="1"/>
    <col min="14041" max="14041" width="0.85546875" style="137" customWidth="1"/>
    <col min="14042" max="14042" width="15" style="137" customWidth="1"/>
    <col min="14043" max="14043" width="0.85546875" style="137" customWidth="1"/>
    <col min="14044" max="14044" width="16.140625" style="137" customWidth="1"/>
    <col min="14045" max="14045" width="0.85546875" style="137" customWidth="1"/>
    <col min="14046" max="14046" width="13.7109375" style="137" customWidth="1"/>
    <col min="14047" max="14047" width="0.85546875" style="137" customWidth="1"/>
    <col min="14048" max="14048" width="16.28515625" style="137" customWidth="1"/>
    <col min="14049" max="14049" width="0.85546875" style="137" customWidth="1"/>
    <col min="14050" max="14050" width="15" style="137" customWidth="1"/>
    <col min="14051" max="14051" width="1.42578125" style="137" customWidth="1"/>
    <col min="14052" max="14052" width="14.42578125" style="137" bestFit="1" customWidth="1"/>
    <col min="14053" max="14053" width="2.42578125" style="137" customWidth="1"/>
    <col min="14054" max="14054" width="13.85546875" style="137" customWidth="1"/>
    <col min="14055" max="14055" width="2.42578125" style="137" customWidth="1"/>
    <col min="14056" max="14056" width="16.42578125" style="137" customWidth="1"/>
    <col min="14057" max="14057" width="0.85546875" style="137" customWidth="1"/>
    <col min="14058" max="14058" width="15.7109375" style="137" bestFit="1" customWidth="1"/>
    <col min="14059" max="14059" width="1.42578125" style="137" customWidth="1"/>
    <col min="14060" max="14060" width="16.7109375" style="137" customWidth="1"/>
    <col min="14061" max="14061" width="1.140625" style="137" customWidth="1"/>
    <col min="14062" max="14062" width="20.28515625" style="137" customWidth="1"/>
    <col min="14063" max="14063" width="0.85546875" style="137" customWidth="1"/>
    <col min="14064" max="14064" width="19.7109375" style="137" customWidth="1"/>
    <col min="14065" max="14065" width="0.7109375" style="137" customWidth="1"/>
    <col min="14066" max="14066" width="18.28515625" style="137" customWidth="1"/>
    <col min="14067" max="14067" width="1.140625" style="137" customWidth="1"/>
    <col min="14068" max="14068" width="17.42578125" style="137" customWidth="1"/>
    <col min="14069" max="14069" width="1" style="137" customWidth="1"/>
    <col min="14070" max="14070" width="19.28515625" style="137" customWidth="1"/>
    <col min="14071" max="14071" width="9.42578125" style="137" customWidth="1"/>
    <col min="14072" max="14072" width="14.28515625" style="137" customWidth="1"/>
    <col min="14073" max="14073" width="9.42578125" style="137" customWidth="1"/>
    <col min="14074" max="14074" width="14.28515625" style="137" customWidth="1"/>
    <col min="14075" max="14076" width="9.42578125" style="137" customWidth="1"/>
    <col min="14077" max="14293" width="9.42578125" style="137"/>
    <col min="14294" max="14294" width="62.140625" style="137" customWidth="1"/>
    <col min="14295" max="14295" width="1" style="137" customWidth="1"/>
    <col min="14296" max="14296" width="18.28515625" style="137" customWidth="1"/>
    <col min="14297" max="14297" width="0.85546875" style="137" customWidth="1"/>
    <col min="14298" max="14298" width="15" style="137" customWidth="1"/>
    <col min="14299" max="14299" width="0.85546875" style="137" customWidth="1"/>
    <col min="14300" max="14300" width="16.140625" style="137" customWidth="1"/>
    <col min="14301" max="14301" width="0.85546875" style="137" customWidth="1"/>
    <col min="14302" max="14302" width="13.7109375" style="137" customWidth="1"/>
    <col min="14303" max="14303" width="0.85546875" style="137" customWidth="1"/>
    <col min="14304" max="14304" width="16.28515625" style="137" customWidth="1"/>
    <col min="14305" max="14305" width="0.85546875" style="137" customWidth="1"/>
    <col min="14306" max="14306" width="15" style="137" customWidth="1"/>
    <col min="14307" max="14307" width="1.42578125" style="137" customWidth="1"/>
    <col min="14308" max="14308" width="14.42578125" style="137" bestFit="1" customWidth="1"/>
    <col min="14309" max="14309" width="2.42578125" style="137" customWidth="1"/>
    <col min="14310" max="14310" width="13.85546875" style="137" customWidth="1"/>
    <col min="14311" max="14311" width="2.42578125" style="137" customWidth="1"/>
    <col min="14312" max="14312" width="16.42578125" style="137" customWidth="1"/>
    <col min="14313" max="14313" width="0.85546875" style="137" customWidth="1"/>
    <col min="14314" max="14314" width="15.7109375" style="137" bestFit="1" customWidth="1"/>
    <col min="14315" max="14315" width="1.42578125" style="137" customWidth="1"/>
    <col min="14316" max="14316" width="16.7109375" style="137" customWidth="1"/>
    <col min="14317" max="14317" width="1.140625" style="137" customWidth="1"/>
    <col min="14318" max="14318" width="20.28515625" style="137" customWidth="1"/>
    <col min="14319" max="14319" width="0.85546875" style="137" customWidth="1"/>
    <col min="14320" max="14320" width="19.7109375" style="137" customWidth="1"/>
    <col min="14321" max="14321" width="0.7109375" style="137" customWidth="1"/>
    <col min="14322" max="14322" width="18.28515625" style="137" customWidth="1"/>
    <col min="14323" max="14323" width="1.140625" style="137" customWidth="1"/>
    <col min="14324" max="14324" width="17.42578125" style="137" customWidth="1"/>
    <col min="14325" max="14325" width="1" style="137" customWidth="1"/>
    <col min="14326" max="14326" width="19.28515625" style="137" customWidth="1"/>
    <col min="14327" max="14327" width="9.42578125" style="137" customWidth="1"/>
    <col min="14328" max="14328" width="14.28515625" style="137" customWidth="1"/>
    <col min="14329" max="14329" width="9.42578125" style="137" customWidth="1"/>
    <col min="14330" max="14330" width="14.28515625" style="137" customWidth="1"/>
    <col min="14331" max="14332" width="9.42578125" style="137" customWidth="1"/>
    <col min="14333" max="14549" width="9.42578125" style="137"/>
    <col min="14550" max="14550" width="62.140625" style="137" customWidth="1"/>
    <col min="14551" max="14551" width="1" style="137" customWidth="1"/>
    <col min="14552" max="14552" width="18.28515625" style="137" customWidth="1"/>
    <col min="14553" max="14553" width="0.85546875" style="137" customWidth="1"/>
    <col min="14554" max="14554" width="15" style="137" customWidth="1"/>
    <col min="14555" max="14555" width="0.85546875" style="137" customWidth="1"/>
    <col min="14556" max="14556" width="16.140625" style="137" customWidth="1"/>
    <col min="14557" max="14557" width="0.85546875" style="137" customWidth="1"/>
    <col min="14558" max="14558" width="13.7109375" style="137" customWidth="1"/>
    <col min="14559" max="14559" width="0.85546875" style="137" customWidth="1"/>
    <col min="14560" max="14560" width="16.28515625" style="137" customWidth="1"/>
    <col min="14561" max="14561" width="0.85546875" style="137" customWidth="1"/>
    <col min="14562" max="14562" width="15" style="137" customWidth="1"/>
    <col min="14563" max="14563" width="1.42578125" style="137" customWidth="1"/>
    <col min="14564" max="14564" width="14.42578125" style="137" bestFit="1" customWidth="1"/>
    <col min="14565" max="14565" width="2.42578125" style="137" customWidth="1"/>
    <col min="14566" max="14566" width="13.85546875" style="137" customWidth="1"/>
    <col min="14567" max="14567" width="2.42578125" style="137" customWidth="1"/>
    <col min="14568" max="14568" width="16.42578125" style="137" customWidth="1"/>
    <col min="14569" max="14569" width="0.85546875" style="137" customWidth="1"/>
    <col min="14570" max="14570" width="15.7109375" style="137" bestFit="1" customWidth="1"/>
    <col min="14571" max="14571" width="1.42578125" style="137" customWidth="1"/>
    <col min="14572" max="14572" width="16.7109375" style="137" customWidth="1"/>
    <col min="14573" max="14573" width="1.140625" style="137" customWidth="1"/>
    <col min="14574" max="14574" width="20.28515625" style="137" customWidth="1"/>
    <col min="14575" max="14575" width="0.85546875" style="137" customWidth="1"/>
    <col min="14576" max="14576" width="19.7109375" style="137" customWidth="1"/>
    <col min="14577" max="14577" width="0.7109375" style="137" customWidth="1"/>
    <col min="14578" max="14578" width="18.28515625" style="137" customWidth="1"/>
    <col min="14579" max="14579" width="1.140625" style="137" customWidth="1"/>
    <col min="14580" max="14580" width="17.42578125" style="137" customWidth="1"/>
    <col min="14581" max="14581" width="1" style="137" customWidth="1"/>
    <col min="14582" max="14582" width="19.28515625" style="137" customWidth="1"/>
    <col min="14583" max="14583" width="9.42578125" style="137" customWidth="1"/>
    <col min="14584" max="14584" width="14.28515625" style="137" customWidth="1"/>
    <col min="14585" max="14585" width="9.42578125" style="137" customWidth="1"/>
    <col min="14586" max="14586" width="14.28515625" style="137" customWidth="1"/>
    <col min="14587" max="14588" width="9.42578125" style="137" customWidth="1"/>
    <col min="14589" max="14805" width="9.42578125" style="137"/>
    <col min="14806" max="14806" width="62.140625" style="137" customWidth="1"/>
    <col min="14807" max="14807" width="1" style="137" customWidth="1"/>
    <col min="14808" max="14808" width="18.28515625" style="137" customWidth="1"/>
    <col min="14809" max="14809" width="0.85546875" style="137" customWidth="1"/>
    <col min="14810" max="14810" width="15" style="137" customWidth="1"/>
    <col min="14811" max="14811" width="0.85546875" style="137" customWidth="1"/>
    <col min="14812" max="14812" width="16.140625" style="137" customWidth="1"/>
    <col min="14813" max="14813" width="0.85546875" style="137" customWidth="1"/>
    <col min="14814" max="14814" width="13.7109375" style="137" customWidth="1"/>
    <col min="14815" max="14815" width="0.85546875" style="137" customWidth="1"/>
    <col min="14816" max="14816" width="16.28515625" style="137" customWidth="1"/>
    <col min="14817" max="14817" width="0.85546875" style="137" customWidth="1"/>
    <col min="14818" max="14818" width="15" style="137" customWidth="1"/>
    <col min="14819" max="14819" width="1.42578125" style="137" customWidth="1"/>
    <col min="14820" max="14820" width="14.42578125" style="137" bestFit="1" customWidth="1"/>
    <col min="14821" max="14821" width="2.42578125" style="137" customWidth="1"/>
    <col min="14822" max="14822" width="13.85546875" style="137" customWidth="1"/>
    <col min="14823" max="14823" width="2.42578125" style="137" customWidth="1"/>
    <col min="14824" max="14824" width="16.42578125" style="137" customWidth="1"/>
    <col min="14825" max="14825" width="0.85546875" style="137" customWidth="1"/>
    <col min="14826" max="14826" width="15.7109375" style="137" bestFit="1" customWidth="1"/>
    <col min="14827" max="14827" width="1.42578125" style="137" customWidth="1"/>
    <col min="14828" max="14828" width="16.7109375" style="137" customWidth="1"/>
    <col min="14829" max="14829" width="1.140625" style="137" customWidth="1"/>
    <col min="14830" max="14830" width="20.28515625" style="137" customWidth="1"/>
    <col min="14831" max="14831" width="0.85546875" style="137" customWidth="1"/>
    <col min="14832" max="14832" width="19.7109375" style="137" customWidth="1"/>
    <col min="14833" max="14833" width="0.7109375" style="137" customWidth="1"/>
    <col min="14834" max="14834" width="18.28515625" style="137" customWidth="1"/>
    <col min="14835" max="14835" width="1.140625" style="137" customWidth="1"/>
    <col min="14836" max="14836" width="17.42578125" style="137" customWidth="1"/>
    <col min="14837" max="14837" width="1" style="137" customWidth="1"/>
    <col min="14838" max="14838" width="19.28515625" style="137" customWidth="1"/>
    <col min="14839" max="14839" width="9.42578125" style="137" customWidth="1"/>
    <col min="14840" max="14840" width="14.28515625" style="137" customWidth="1"/>
    <col min="14841" max="14841" width="9.42578125" style="137" customWidth="1"/>
    <col min="14842" max="14842" width="14.28515625" style="137" customWidth="1"/>
    <col min="14843" max="14844" width="9.42578125" style="137" customWidth="1"/>
    <col min="14845" max="15061" width="9.42578125" style="137"/>
    <col min="15062" max="15062" width="62.140625" style="137" customWidth="1"/>
    <col min="15063" max="15063" width="1" style="137" customWidth="1"/>
    <col min="15064" max="15064" width="18.28515625" style="137" customWidth="1"/>
    <col min="15065" max="15065" width="0.85546875" style="137" customWidth="1"/>
    <col min="15066" max="15066" width="15" style="137" customWidth="1"/>
    <col min="15067" max="15067" width="0.85546875" style="137" customWidth="1"/>
    <col min="15068" max="15068" width="16.140625" style="137" customWidth="1"/>
    <col min="15069" max="15069" width="0.85546875" style="137" customWidth="1"/>
    <col min="15070" max="15070" width="13.7109375" style="137" customWidth="1"/>
    <col min="15071" max="15071" width="0.85546875" style="137" customWidth="1"/>
    <col min="15072" max="15072" width="16.28515625" style="137" customWidth="1"/>
    <col min="15073" max="15073" width="0.85546875" style="137" customWidth="1"/>
    <col min="15074" max="15074" width="15" style="137" customWidth="1"/>
    <col min="15075" max="15075" width="1.42578125" style="137" customWidth="1"/>
    <col min="15076" max="15076" width="14.42578125" style="137" bestFit="1" customWidth="1"/>
    <col min="15077" max="15077" width="2.42578125" style="137" customWidth="1"/>
    <col min="15078" max="15078" width="13.85546875" style="137" customWidth="1"/>
    <col min="15079" max="15079" width="2.42578125" style="137" customWidth="1"/>
    <col min="15080" max="15080" width="16.42578125" style="137" customWidth="1"/>
    <col min="15081" max="15081" width="0.85546875" style="137" customWidth="1"/>
    <col min="15082" max="15082" width="15.7109375" style="137" bestFit="1" customWidth="1"/>
    <col min="15083" max="15083" width="1.42578125" style="137" customWidth="1"/>
    <col min="15084" max="15084" width="16.7109375" style="137" customWidth="1"/>
    <col min="15085" max="15085" width="1.140625" style="137" customWidth="1"/>
    <col min="15086" max="15086" width="20.28515625" style="137" customWidth="1"/>
    <col min="15087" max="15087" width="0.85546875" style="137" customWidth="1"/>
    <col min="15088" max="15088" width="19.7109375" style="137" customWidth="1"/>
    <col min="15089" max="15089" width="0.7109375" style="137" customWidth="1"/>
    <col min="15090" max="15090" width="18.28515625" style="137" customWidth="1"/>
    <col min="15091" max="15091" width="1.140625" style="137" customWidth="1"/>
    <col min="15092" max="15092" width="17.42578125" style="137" customWidth="1"/>
    <col min="15093" max="15093" width="1" style="137" customWidth="1"/>
    <col min="15094" max="15094" width="19.28515625" style="137" customWidth="1"/>
    <col min="15095" max="15095" width="9.42578125" style="137" customWidth="1"/>
    <col min="15096" max="15096" width="14.28515625" style="137" customWidth="1"/>
    <col min="15097" max="15097" width="9.42578125" style="137" customWidth="1"/>
    <col min="15098" max="15098" width="14.28515625" style="137" customWidth="1"/>
    <col min="15099" max="15100" width="9.42578125" style="137" customWidth="1"/>
    <col min="15101" max="15317" width="9.42578125" style="137"/>
    <col min="15318" max="15318" width="62.140625" style="137" customWidth="1"/>
    <col min="15319" max="15319" width="1" style="137" customWidth="1"/>
    <col min="15320" max="15320" width="18.28515625" style="137" customWidth="1"/>
    <col min="15321" max="15321" width="0.85546875" style="137" customWidth="1"/>
    <col min="15322" max="15322" width="15" style="137" customWidth="1"/>
    <col min="15323" max="15323" width="0.85546875" style="137" customWidth="1"/>
    <col min="15324" max="15324" width="16.140625" style="137" customWidth="1"/>
    <col min="15325" max="15325" width="0.85546875" style="137" customWidth="1"/>
    <col min="15326" max="15326" width="13.7109375" style="137" customWidth="1"/>
    <col min="15327" max="15327" width="0.85546875" style="137" customWidth="1"/>
    <col min="15328" max="15328" width="16.28515625" style="137" customWidth="1"/>
    <col min="15329" max="15329" width="0.85546875" style="137" customWidth="1"/>
    <col min="15330" max="15330" width="15" style="137" customWidth="1"/>
    <col min="15331" max="15331" width="1.42578125" style="137" customWidth="1"/>
    <col min="15332" max="15332" width="14.42578125" style="137" bestFit="1" customWidth="1"/>
    <col min="15333" max="15333" width="2.42578125" style="137" customWidth="1"/>
    <col min="15334" max="15334" width="13.85546875" style="137" customWidth="1"/>
    <col min="15335" max="15335" width="2.42578125" style="137" customWidth="1"/>
    <col min="15336" max="15336" width="16.42578125" style="137" customWidth="1"/>
    <col min="15337" max="15337" width="0.85546875" style="137" customWidth="1"/>
    <col min="15338" max="15338" width="15.7109375" style="137" bestFit="1" customWidth="1"/>
    <col min="15339" max="15339" width="1.42578125" style="137" customWidth="1"/>
    <col min="15340" max="15340" width="16.7109375" style="137" customWidth="1"/>
    <col min="15341" max="15341" width="1.140625" style="137" customWidth="1"/>
    <col min="15342" max="15342" width="20.28515625" style="137" customWidth="1"/>
    <col min="15343" max="15343" width="0.85546875" style="137" customWidth="1"/>
    <col min="15344" max="15344" width="19.7109375" style="137" customWidth="1"/>
    <col min="15345" max="15345" width="0.7109375" style="137" customWidth="1"/>
    <col min="15346" max="15346" width="18.28515625" style="137" customWidth="1"/>
    <col min="15347" max="15347" width="1.140625" style="137" customWidth="1"/>
    <col min="15348" max="15348" width="17.42578125" style="137" customWidth="1"/>
    <col min="15349" max="15349" width="1" style="137" customWidth="1"/>
    <col min="15350" max="15350" width="19.28515625" style="137" customWidth="1"/>
    <col min="15351" max="15351" width="9.42578125" style="137" customWidth="1"/>
    <col min="15352" max="15352" width="14.28515625" style="137" customWidth="1"/>
    <col min="15353" max="15353" width="9.42578125" style="137" customWidth="1"/>
    <col min="15354" max="15354" width="14.28515625" style="137" customWidth="1"/>
    <col min="15355" max="15356" width="9.42578125" style="137" customWidth="1"/>
    <col min="15357" max="15573" width="9.42578125" style="137"/>
    <col min="15574" max="15574" width="62.140625" style="137" customWidth="1"/>
    <col min="15575" max="15575" width="1" style="137" customWidth="1"/>
    <col min="15576" max="15576" width="18.28515625" style="137" customWidth="1"/>
    <col min="15577" max="15577" width="0.85546875" style="137" customWidth="1"/>
    <col min="15578" max="15578" width="15" style="137" customWidth="1"/>
    <col min="15579" max="15579" width="0.85546875" style="137" customWidth="1"/>
    <col min="15580" max="15580" width="16.140625" style="137" customWidth="1"/>
    <col min="15581" max="15581" width="0.85546875" style="137" customWidth="1"/>
    <col min="15582" max="15582" width="13.7109375" style="137" customWidth="1"/>
    <col min="15583" max="15583" width="0.85546875" style="137" customWidth="1"/>
    <col min="15584" max="15584" width="16.28515625" style="137" customWidth="1"/>
    <col min="15585" max="15585" width="0.85546875" style="137" customWidth="1"/>
    <col min="15586" max="15586" width="15" style="137" customWidth="1"/>
    <col min="15587" max="15587" width="1.42578125" style="137" customWidth="1"/>
    <col min="15588" max="15588" width="14.42578125" style="137" bestFit="1" customWidth="1"/>
    <col min="15589" max="15589" width="2.42578125" style="137" customWidth="1"/>
    <col min="15590" max="15590" width="13.85546875" style="137" customWidth="1"/>
    <col min="15591" max="15591" width="2.42578125" style="137" customWidth="1"/>
    <col min="15592" max="15592" width="16.42578125" style="137" customWidth="1"/>
    <col min="15593" max="15593" width="0.85546875" style="137" customWidth="1"/>
    <col min="15594" max="15594" width="15.7109375" style="137" bestFit="1" customWidth="1"/>
    <col min="15595" max="15595" width="1.42578125" style="137" customWidth="1"/>
    <col min="15596" max="15596" width="16.7109375" style="137" customWidth="1"/>
    <col min="15597" max="15597" width="1.140625" style="137" customWidth="1"/>
    <col min="15598" max="15598" width="20.28515625" style="137" customWidth="1"/>
    <col min="15599" max="15599" width="0.85546875" style="137" customWidth="1"/>
    <col min="15600" max="15600" width="19.7109375" style="137" customWidth="1"/>
    <col min="15601" max="15601" width="0.7109375" style="137" customWidth="1"/>
    <col min="15602" max="15602" width="18.28515625" style="137" customWidth="1"/>
    <col min="15603" max="15603" width="1.140625" style="137" customWidth="1"/>
    <col min="15604" max="15604" width="17.42578125" style="137" customWidth="1"/>
    <col min="15605" max="15605" width="1" style="137" customWidth="1"/>
    <col min="15606" max="15606" width="19.28515625" style="137" customWidth="1"/>
    <col min="15607" max="15607" width="9.42578125" style="137" customWidth="1"/>
    <col min="15608" max="15608" width="14.28515625" style="137" customWidth="1"/>
    <col min="15609" max="15609" width="9.42578125" style="137" customWidth="1"/>
    <col min="15610" max="15610" width="14.28515625" style="137" customWidth="1"/>
    <col min="15611" max="15612" width="9.42578125" style="137" customWidth="1"/>
    <col min="15613" max="15829" width="9.42578125" style="137"/>
    <col min="15830" max="15830" width="62.140625" style="137" customWidth="1"/>
    <col min="15831" max="15831" width="1" style="137" customWidth="1"/>
    <col min="15832" max="15832" width="18.28515625" style="137" customWidth="1"/>
    <col min="15833" max="15833" width="0.85546875" style="137" customWidth="1"/>
    <col min="15834" max="15834" width="15" style="137" customWidth="1"/>
    <col min="15835" max="15835" width="0.85546875" style="137" customWidth="1"/>
    <col min="15836" max="15836" width="16.140625" style="137" customWidth="1"/>
    <col min="15837" max="15837" width="0.85546875" style="137" customWidth="1"/>
    <col min="15838" max="15838" width="13.7109375" style="137" customWidth="1"/>
    <col min="15839" max="15839" width="0.85546875" style="137" customWidth="1"/>
    <col min="15840" max="15840" width="16.28515625" style="137" customWidth="1"/>
    <col min="15841" max="15841" width="0.85546875" style="137" customWidth="1"/>
    <col min="15842" max="15842" width="15" style="137" customWidth="1"/>
    <col min="15843" max="15843" width="1.42578125" style="137" customWidth="1"/>
    <col min="15844" max="15844" width="14.42578125" style="137" bestFit="1" customWidth="1"/>
    <col min="15845" max="15845" width="2.42578125" style="137" customWidth="1"/>
    <col min="15846" max="15846" width="13.85546875" style="137" customWidth="1"/>
    <col min="15847" max="15847" width="2.42578125" style="137" customWidth="1"/>
    <col min="15848" max="15848" width="16.42578125" style="137" customWidth="1"/>
    <col min="15849" max="15849" width="0.85546875" style="137" customWidth="1"/>
    <col min="15850" max="15850" width="15.7109375" style="137" bestFit="1" customWidth="1"/>
    <col min="15851" max="15851" width="1.42578125" style="137" customWidth="1"/>
    <col min="15852" max="15852" width="16.7109375" style="137" customWidth="1"/>
    <col min="15853" max="15853" width="1.140625" style="137" customWidth="1"/>
    <col min="15854" max="15854" width="20.28515625" style="137" customWidth="1"/>
    <col min="15855" max="15855" width="0.85546875" style="137" customWidth="1"/>
    <col min="15856" max="15856" width="19.7109375" style="137" customWidth="1"/>
    <col min="15857" max="15857" width="0.7109375" style="137" customWidth="1"/>
    <col min="15858" max="15858" width="18.28515625" style="137" customWidth="1"/>
    <col min="15859" max="15859" width="1.140625" style="137" customWidth="1"/>
    <col min="15860" max="15860" width="17.42578125" style="137" customWidth="1"/>
    <col min="15861" max="15861" width="1" style="137" customWidth="1"/>
    <col min="15862" max="15862" width="19.28515625" style="137" customWidth="1"/>
    <col min="15863" max="15863" width="9.42578125" style="137" customWidth="1"/>
    <col min="15864" max="15864" width="14.28515625" style="137" customWidth="1"/>
    <col min="15865" max="15865" width="9.42578125" style="137" customWidth="1"/>
    <col min="15866" max="15866" width="14.28515625" style="137" customWidth="1"/>
    <col min="15867" max="15868" width="9.42578125" style="137" customWidth="1"/>
    <col min="15869" max="16085" width="9.42578125" style="137"/>
    <col min="16086" max="16086" width="62.140625" style="137" customWidth="1"/>
    <col min="16087" max="16087" width="1" style="137" customWidth="1"/>
    <col min="16088" max="16088" width="18.28515625" style="137" customWidth="1"/>
    <col min="16089" max="16089" width="0.85546875" style="137" customWidth="1"/>
    <col min="16090" max="16090" width="15" style="137" customWidth="1"/>
    <col min="16091" max="16091" width="0.85546875" style="137" customWidth="1"/>
    <col min="16092" max="16092" width="16.140625" style="137" customWidth="1"/>
    <col min="16093" max="16093" width="0.85546875" style="137" customWidth="1"/>
    <col min="16094" max="16094" width="13.7109375" style="137" customWidth="1"/>
    <col min="16095" max="16095" width="0.85546875" style="137" customWidth="1"/>
    <col min="16096" max="16096" width="16.28515625" style="137" customWidth="1"/>
    <col min="16097" max="16097" width="0.85546875" style="137" customWidth="1"/>
    <col min="16098" max="16098" width="15" style="137" customWidth="1"/>
    <col min="16099" max="16099" width="1.42578125" style="137" customWidth="1"/>
    <col min="16100" max="16100" width="14.42578125" style="137" bestFit="1" customWidth="1"/>
    <col min="16101" max="16101" width="2.42578125" style="137" customWidth="1"/>
    <col min="16102" max="16102" width="13.85546875" style="137" customWidth="1"/>
    <col min="16103" max="16103" width="2.42578125" style="137" customWidth="1"/>
    <col min="16104" max="16104" width="16.42578125" style="137" customWidth="1"/>
    <col min="16105" max="16105" width="0.85546875" style="137" customWidth="1"/>
    <col min="16106" max="16106" width="15.7109375" style="137" bestFit="1" customWidth="1"/>
    <col min="16107" max="16107" width="1.42578125" style="137" customWidth="1"/>
    <col min="16108" max="16108" width="16.7109375" style="137" customWidth="1"/>
    <col min="16109" max="16109" width="1.140625" style="137" customWidth="1"/>
    <col min="16110" max="16110" width="20.28515625" style="137" customWidth="1"/>
    <col min="16111" max="16111" width="0.85546875" style="137" customWidth="1"/>
    <col min="16112" max="16112" width="19.7109375" style="137" customWidth="1"/>
    <col min="16113" max="16113" width="0.7109375" style="137" customWidth="1"/>
    <col min="16114" max="16114" width="18.28515625" style="137" customWidth="1"/>
    <col min="16115" max="16115" width="1.140625" style="137" customWidth="1"/>
    <col min="16116" max="16116" width="17.42578125" style="137" customWidth="1"/>
    <col min="16117" max="16117" width="1" style="137" customWidth="1"/>
    <col min="16118" max="16118" width="19.28515625" style="137" customWidth="1"/>
    <col min="16119" max="16119" width="9.42578125" style="137" customWidth="1"/>
    <col min="16120" max="16120" width="14.28515625" style="137" customWidth="1"/>
    <col min="16121" max="16121" width="9.42578125" style="137" customWidth="1"/>
    <col min="16122" max="16122" width="14.28515625" style="137" customWidth="1"/>
    <col min="16123" max="16124" width="9.42578125" style="137" customWidth="1"/>
    <col min="16125" max="16384" width="9.42578125" style="137"/>
  </cols>
  <sheetData>
    <row r="1" spans="1:11" ht="14.1" customHeight="1"/>
    <row r="2" spans="1:11" ht="14.1" customHeight="1">
      <c r="I2" s="138"/>
    </row>
    <row r="3" spans="1:11" ht="14.1" customHeight="1"/>
    <row r="4" spans="1:11" ht="14.1" customHeight="1"/>
    <row r="5" spans="1:11" ht="14.1" customHeight="1"/>
    <row r="6" spans="1:11" ht="14.1" customHeight="1">
      <c r="A6" s="423" t="s">
        <v>198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</row>
    <row r="7" spans="1:11" ht="36" customHeight="1">
      <c r="A7" s="431" t="s">
        <v>222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</row>
    <row r="8" spans="1:11" ht="14.1" customHeight="1">
      <c r="A8" s="430" t="s">
        <v>188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1" ht="14.1" customHeight="1">
      <c r="C9" s="139"/>
      <c r="D9" s="214"/>
      <c r="E9" s="140"/>
      <c r="F9" s="139"/>
      <c r="G9" s="140"/>
      <c r="H9" s="139"/>
      <c r="I9" s="139"/>
      <c r="J9" s="139"/>
      <c r="K9" s="140"/>
    </row>
    <row r="10" spans="1:11" ht="14.1" customHeight="1">
      <c r="C10" s="141"/>
      <c r="D10" s="215"/>
      <c r="E10" s="143"/>
      <c r="F10" s="142"/>
      <c r="G10" s="143"/>
      <c r="H10" s="144"/>
      <c r="I10" s="144"/>
      <c r="J10" s="145"/>
      <c r="K10" s="146"/>
    </row>
    <row r="11" spans="1:11" s="144" customFormat="1" ht="31.5">
      <c r="C11" s="147" t="s">
        <v>81</v>
      </c>
      <c r="D11" s="216"/>
      <c r="E11" s="147" t="s">
        <v>82</v>
      </c>
      <c r="F11" s="149"/>
      <c r="G11" s="147" t="s">
        <v>206</v>
      </c>
      <c r="H11" s="148"/>
      <c r="I11" s="147" t="s">
        <v>83</v>
      </c>
      <c r="J11" s="149"/>
      <c r="K11" s="147" t="s">
        <v>207</v>
      </c>
    </row>
    <row r="12" spans="1:11" s="144" customFormat="1" ht="15">
      <c r="A12"/>
      <c r="B12"/>
      <c r="C12"/>
      <c r="D12" s="217"/>
      <c r="E12"/>
      <c r="F12"/>
      <c r="G12"/>
      <c r="H12"/>
      <c r="I12"/>
      <c r="J12"/>
      <c r="K12"/>
    </row>
    <row r="13" spans="1:11" s="144" customFormat="1" ht="13.5" thickBot="1">
      <c r="A13" s="372" t="s">
        <v>84</v>
      </c>
      <c r="B13" s="373"/>
      <c r="C13" s="367">
        <v>8493036</v>
      </c>
      <c r="D13" s="372"/>
      <c r="E13" s="374"/>
      <c r="F13" s="372"/>
      <c r="G13" s="367">
        <v>-4109009</v>
      </c>
      <c r="H13" s="372"/>
      <c r="I13" s="367">
        <v>-881619</v>
      </c>
      <c r="J13" s="372"/>
      <c r="K13" s="367">
        <v>3502408</v>
      </c>
    </row>
    <row r="14" spans="1:11" s="144" customFormat="1" ht="13.5" thickTop="1">
      <c r="A14" s="373" t="s">
        <v>205</v>
      </c>
      <c r="B14" s="373"/>
      <c r="C14" s="373">
        <v>0</v>
      </c>
      <c r="D14" s="373"/>
      <c r="E14" s="373"/>
      <c r="F14" s="373"/>
      <c r="G14" s="373">
        <v>-12590</v>
      </c>
      <c r="H14" s="373"/>
      <c r="I14" s="373">
        <v>0</v>
      </c>
      <c r="J14" s="373"/>
      <c r="K14" s="373">
        <f>G14</f>
        <v>-12590</v>
      </c>
    </row>
    <row r="15" spans="1:11" s="144" customFormat="1" ht="13.5" customHeight="1" thickBot="1">
      <c r="A15" s="375" t="s">
        <v>203</v>
      </c>
      <c r="B15" s="152"/>
      <c r="C15" s="376">
        <f>SUM(C13:C14)</f>
        <v>8493036</v>
      </c>
      <c r="D15" s="152"/>
      <c r="E15" s="152">
        <v>0</v>
      </c>
      <c r="F15" s="152"/>
      <c r="G15" s="376">
        <f>SUM(G13:G14)</f>
        <v>-4121599</v>
      </c>
      <c r="H15" s="152"/>
      <c r="I15" s="376">
        <f>SUM(I13:I14)</f>
        <v>-881619</v>
      </c>
      <c r="J15" s="152"/>
      <c r="K15" s="376">
        <f>SUM(K13:K14)</f>
        <v>3489818</v>
      </c>
    </row>
    <row r="16" spans="1:11" s="144" customFormat="1" ht="13.5" customHeight="1" thickTop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13.5" customHeight="1" thickBot="1">
      <c r="A17" s="375" t="s">
        <v>85</v>
      </c>
      <c r="B17" s="152"/>
      <c r="C17" s="377">
        <f>'PASSIVO '!G49</f>
        <v>8493036</v>
      </c>
      <c r="D17" s="375"/>
      <c r="E17" s="375"/>
      <c r="F17" s="375"/>
      <c r="G17" s="377">
        <f>'PASSIVO '!G50</f>
        <v>-4639264</v>
      </c>
      <c r="H17" s="375"/>
      <c r="I17" s="377">
        <f>'PASSIVO '!G51</f>
        <v>-1283690</v>
      </c>
      <c r="J17" s="375"/>
      <c r="K17" s="377">
        <f>Tabela2320[[#This Row],[Coluna3]]+Tabela2320[[#This Row],[Coluna25]]+Tabela2320[[#This Row],[Coluna27]]</f>
        <v>2570082</v>
      </c>
    </row>
    <row r="18" spans="1:11" ht="13.5" thickTop="1">
      <c r="A18" s="152" t="s">
        <v>204</v>
      </c>
      <c r="B18" s="308"/>
      <c r="C18" s="123">
        <v>0</v>
      </c>
      <c r="D18" s="218"/>
      <c r="E18" s="123"/>
      <c r="F18" s="123"/>
      <c r="G18" s="123">
        <f>RESULTADO!E81</f>
        <v>108383</v>
      </c>
      <c r="H18" s="123"/>
      <c r="I18" s="123">
        <v>0</v>
      </c>
      <c r="J18" s="123"/>
      <c r="K18" s="123">
        <f>Tabela2320[[#This Row],[Coluna25]]+Tabela2320[[#This Row],[Coluna27]]</f>
        <v>108383</v>
      </c>
    </row>
    <row r="19" spans="1:11" ht="18" customHeight="1" thickBot="1">
      <c r="A19" s="150" t="s">
        <v>189</v>
      </c>
      <c r="B19" s="123"/>
      <c r="C19" s="151">
        <f>SUM(C17:C18)</f>
        <v>8493036</v>
      </c>
      <c r="D19" s="350"/>
      <c r="E19" s="351">
        <v>0</v>
      </c>
      <c r="F19" s="150"/>
      <c r="G19" s="151">
        <f>SUM(G17:G18)</f>
        <v>-4530881</v>
      </c>
      <c r="H19" s="150"/>
      <c r="I19" s="151">
        <f>SUM(I17:I18)</f>
        <v>-1283690</v>
      </c>
      <c r="J19" s="150"/>
      <c r="K19" s="151">
        <f>Tabela2320[[#This Row],[Coluna3]]+Tabela2320[[#This Row],[Coluna25]]+Tabela2320[[#This Row],[Coluna27]]</f>
        <v>2678465</v>
      </c>
    </row>
    <row r="20" spans="1:11" ht="5.0999999999999996" customHeight="1" thickTop="1"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153" customFormat="1">
      <c r="A21" s="432" t="s">
        <v>217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</row>
    <row r="22" spans="1:11" s="153" customFormat="1">
      <c r="C22" s="154"/>
      <c r="D22" s="219"/>
      <c r="E22" s="154"/>
      <c r="F22" s="154"/>
      <c r="G22" s="154"/>
      <c r="H22" s="154"/>
      <c r="I22" s="154"/>
      <c r="J22" s="154"/>
      <c r="K22" s="154"/>
    </row>
    <row r="23" spans="1:11"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>
      <c r="I25" s="123"/>
    </row>
  </sheetData>
  <mergeCells count="4">
    <mergeCell ref="A8:K8"/>
    <mergeCell ref="A6:K6"/>
    <mergeCell ref="A7:K7"/>
    <mergeCell ref="A21:K21"/>
  </mergeCells>
  <printOptions horizontalCentered="1"/>
  <pageMargins left="0.19685039370078741" right="0.15748031496062992" top="0.11811023622047245" bottom="0.39370078740157483" header="0" footer="0.39370078740157483"/>
  <pageSetup paperSize="9" scale="89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16"/>
  <sheetViews>
    <sheetView showGridLines="0" view="pageBreakPreview" zoomScaleNormal="110" zoomScaleSheetLayoutView="100" workbookViewId="0">
      <selection activeCell="A11" sqref="A11"/>
    </sheetView>
  </sheetViews>
  <sheetFormatPr defaultColWidth="9.140625" defaultRowHeight="12.75"/>
  <cols>
    <col min="1" max="1" width="65.140625" style="188" customWidth="1"/>
    <col min="2" max="2" width="2.7109375" style="189" customWidth="1"/>
    <col min="3" max="3" width="27.28515625" style="188" customWidth="1"/>
    <col min="4" max="4" width="2.7109375" style="188" customWidth="1"/>
    <col min="5" max="5" width="25.5703125" style="188" customWidth="1"/>
    <col min="6" max="6" width="15.140625" style="356" bestFit="1" customWidth="1"/>
    <col min="7" max="7" width="14" style="356" customWidth="1"/>
    <col min="8" max="8" width="11.140625" style="356" bestFit="1" customWidth="1"/>
    <col min="9" max="9" width="17.85546875" style="356" customWidth="1"/>
    <col min="10" max="11" width="9.140625" style="356"/>
    <col min="12" max="12" width="13.140625" style="356" bestFit="1" customWidth="1"/>
    <col min="13" max="13" width="9.140625" style="356"/>
    <col min="14" max="16384" width="9.140625" style="188"/>
  </cols>
  <sheetData>
    <row r="1" spans="1:13" ht="14.1" customHeight="1"/>
    <row r="2" spans="1:13" ht="14.1" customHeight="1"/>
    <row r="3" spans="1:13" ht="14.1" customHeight="1"/>
    <row r="4" spans="1:13" ht="14.1" customHeight="1">
      <c r="B4" s="212"/>
    </row>
    <row r="5" spans="1:13" ht="14.1" customHeight="1">
      <c r="A5" s="190"/>
      <c r="B5" s="191"/>
      <c r="C5" s="192"/>
      <c r="D5" s="192"/>
      <c r="E5" s="192"/>
    </row>
    <row r="6" spans="1:13" s="193" customFormat="1" ht="14.1" customHeight="1">
      <c r="A6" s="437" t="s">
        <v>137</v>
      </c>
      <c r="B6" s="437"/>
      <c r="C6" s="437"/>
      <c r="D6" s="437"/>
      <c r="E6" s="437"/>
      <c r="F6" s="357"/>
      <c r="G6" s="357"/>
      <c r="H6" s="357"/>
      <c r="I6" s="357"/>
      <c r="J6" s="357"/>
      <c r="K6" s="357"/>
      <c r="L6" s="357"/>
      <c r="M6" s="357"/>
    </row>
    <row r="7" spans="1:13" ht="33.950000000000003" customHeight="1">
      <c r="A7" s="438" t="s">
        <v>223</v>
      </c>
      <c r="B7" s="438"/>
      <c r="C7" s="438"/>
      <c r="D7" s="438"/>
      <c r="E7" s="438"/>
    </row>
    <row r="8" spans="1:13" s="194" customFormat="1" ht="14.1" customHeight="1">
      <c r="A8" s="436" t="s">
        <v>112</v>
      </c>
      <c r="B8" s="436"/>
      <c r="C8" s="436"/>
      <c r="D8" s="436"/>
      <c r="E8" s="436"/>
      <c r="F8" s="358"/>
      <c r="G8" s="358"/>
      <c r="H8" s="358"/>
      <c r="I8" s="358"/>
      <c r="J8" s="358"/>
      <c r="K8" s="358"/>
      <c r="L8" s="358"/>
      <c r="M8" s="358"/>
    </row>
    <row r="9" spans="1:13" ht="14.1" customHeight="1">
      <c r="A9" s="435"/>
      <c r="B9" s="435"/>
      <c r="C9" s="435"/>
      <c r="D9" s="435"/>
      <c r="E9" s="435"/>
    </row>
    <row r="10" spans="1:13" s="329" customFormat="1" ht="14.1" customHeight="1">
      <c r="B10" s="330"/>
      <c r="C10" s="434"/>
      <c r="D10" s="434"/>
      <c r="E10" s="434"/>
      <c r="F10" s="359"/>
      <c r="G10" s="359"/>
      <c r="H10" s="359"/>
      <c r="I10" s="359"/>
      <c r="J10" s="359"/>
      <c r="K10" s="359"/>
      <c r="L10" s="359"/>
      <c r="M10" s="359"/>
    </row>
    <row r="11" spans="1:13">
      <c r="B11" s="328"/>
      <c r="C11" s="72" t="s">
        <v>185</v>
      </c>
      <c r="D11" s="195"/>
      <c r="E11" s="72" t="s">
        <v>186</v>
      </c>
    </row>
    <row r="12" spans="1:13" ht="15">
      <c r="A12"/>
      <c r="B12"/>
      <c r="C12" s="334"/>
      <c r="D12" s="334"/>
      <c r="E12" s="334"/>
    </row>
    <row r="13" spans="1:13">
      <c r="A13" s="307" t="s">
        <v>113</v>
      </c>
      <c r="B13" s="317"/>
      <c r="C13" s="196"/>
      <c r="D13" s="196"/>
      <c r="E13" s="196"/>
    </row>
    <row r="14" spans="1:13">
      <c r="A14" s="194"/>
      <c r="B14" s="317"/>
      <c r="C14" s="197"/>
      <c r="D14" s="197"/>
      <c r="E14" s="197"/>
    </row>
    <row r="15" spans="1:13" ht="26.1" customHeight="1">
      <c r="A15" s="335" t="s">
        <v>114</v>
      </c>
      <c r="B15" s="317"/>
      <c r="C15" s="198">
        <v>203178</v>
      </c>
      <c r="D15" s="198"/>
      <c r="E15" s="198">
        <f>RESULTADO!G76</f>
        <v>32450</v>
      </c>
    </row>
    <row r="16" spans="1:13">
      <c r="A16" s="194"/>
      <c r="B16" s="317"/>
      <c r="C16" s="197"/>
      <c r="D16" s="197"/>
      <c r="E16" s="197"/>
    </row>
    <row r="17" spans="1:13" ht="25.5">
      <c r="A17" s="336" t="s">
        <v>115</v>
      </c>
      <c r="B17" s="318"/>
      <c r="C17" s="197"/>
      <c r="D17" s="197"/>
      <c r="E17" s="197"/>
    </row>
    <row r="18" spans="1:13">
      <c r="A18" s="200" t="s">
        <v>151</v>
      </c>
      <c r="B18" s="322"/>
      <c r="C18" s="197">
        <v>141652</v>
      </c>
      <c r="D18" s="197"/>
      <c r="E18" s="197">
        <v>145530</v>
      </c>
    </row>
    <row r="19" spans="1:13" s="378" customFormat="1">
      <c r="A19" s="381" t="s">
        <v>192</v>
      </c>
      <c r="B19" s="380"/>
      <c r="C19" s="197">
        <v>0</v>
      </c>
      <c r="D19" s="197"/>
      <c r="E19" s="197">
        <v>17017</v>
      </c>
      <c r="F19" s="379"/>
      <c r="G19" s="379"/>
      <c r="H19" s="379"/>
      <c r="I19" s="379"/>
      <c r="J19" s="379"/>
      <c r="K19" s="379"/>
      <c r="L19" s="379"/>
      <c r="M19" s="379"/>
    </row>
    <row r="20" spans="1:13">
      <c r="A20" s="200" t="s">
        <v>152</v>
      </c>
      <c r="B20" s="322"/>
      <c r="C20" s="197">
        <v>2175</v>
      </c>
      <c r="D20" s="197"/>
      <c r="E20" s="197">
        <v>3733</v>
      </c>
      <c r="G20" s="360"/>
    </row>
    <row r="21" spans="1:13">
      <c r="A21" s="200" t="s">
        <v>153</v>
      </c>
      <c r="B21" s="322"/>
      <c r="C21" s="197">
        <v>0</v>
      </c>
      <c r="D21" s="197"/>
      <c r="E21" s="197">
        <v>-580</v>
      </c>
      <c r="G21" s="360"/>
    </row>
    <row r="22" spans="1:13">
      <c r="A22" s="200" t="s">
        <v>154</v>
      </c>
      <c r="B22" s="322"/>
      <c r="C22" s="197">
        <v>130564</v>
      </c>
      <c r="D22" s="197"/>
      <c r="E22" s="197">
        <v>125754</v>
      </c>
      <c r="G22" s="360"/>
      <c r="H22" s="361"/>
      <c r="I22" s="361"/>
    </row>
    <row r="23" spans="1:13" hidden="1">
      <c r="A23" s="200" t="s">
        <v>181</v>
      </c>
      <c r="B23" s="322"/>
      <c r="C23" s="197"/>
      <c r="D23" s="197"/>
      <c r="E23" s="197">
        <v>0</v>
      </c>
      <c r="G23" s="360"/>
      <c r="I23" s="362"/>
    </row>
    <row r="24" spans="1:13" ht="12.75" customHeight="1">
      <c r="A24" s="200" t="s">
        <v>116</v>
      </c>
      <c r="B24" s="322"/>
      <c r="C24" s="197">
        <v>-81007</v>
      </c>
      <c r="D24" s="197"/>
      <c r="E24" s="197">
        <v>32880</v>
      </c>
      <c r="G24" s="360"/>
      <c r="H24" s="361"/>
      <c r="I24" s="363"/>
    </row>
    <row r="25" spans="1:13" ht="12.75" customHeight="1">
      <c r="A25" s="200" t="s">
        <v>155</v>
      </c>
      <c r="B25" s="322"/>
      <c r="C25" s="197">
        <v>26715</v>
      </c>
      <c r="D25" s="197"/>
      <c r="E25" s="197">
        <v>0</v>
      </c>
      <c r="G25" s="360"/>
      <c r="H25" s="361"/>
    </row>
    <row r="26" spans="1:13" ht="12.6" customHeight="1">
      <c r="A26" s="200" t="s">
        <v>156</v>
      </c>
      <c r="B26" s="322"/>
      <c r="C26" s="197">
        <v>7462</v>
      </c>
      <c r="D26" s="197"/>
      <c r="E26" s="197">
        <v>6952</v>
      </c>
      <c r="G26" s="360"/>
      <c r="H26" s="361"/>
      <c r="I26" s="363"/>
    </row>
    <row r="27" spans="1:13">
      <c r="A27" s="200" t="s">
        <v>117</v>
      </c>
      <c r="B27" s="322"/>
      <c r="C27" s="197">
        <v>126190</v>
      </c>
      <c r="D27" s="197"/>
      <c r="E27" s="197">
        <v>117943</v>
      </c>
      <c r="G27" s="360"/>
      <c r="H27" s="362"/>
    </row>
    <row r="28" spans="1:13">
      <c r="A28" s="337" t="s">
        <v>157</v>
      </c>
      <c r="B28" s="322"/>
      <c r="C28" s="197">
        <v>50276</v>
      </c>
      <c r="D28" s="197"/>
      <c r="E28" s="197">
        <v>-69047</v>
      </c>
      <c r="G28" s="361"/>
      <c r="H28" s="362"/>
    </row>
    <row r="29" spans="1:13">
      <c r="A29" s="337" t="s">
        <v>158</v>
      </c>
      <c r="B29" s="322"/>
      <c r="C29" s="339">
        <v>-12626</v>
      </c>
      <c r="D29" s="339"/>
      <c r="E29" s="339">
        <v>-11500</v>
      </c>
      <c r="F29" s="362"/>
      <c r="G29" s="362"/>
      <c r="H29" s="361"/>
    </row>
    <row r="30" spans="1:13">
      <c r="A30" s="200" t="s">
        <v>159</v>
      </c>
      <c r="B30" s="322"/>
      <c r="C30" s="197">
        <v>27176</v>
      </c>
      <c r="D30" s="197"/>
      <c r="E30" s="197">
        <v>13823</v>
      </c>
      <c r="F30" s="362"/>
      <c r="G30" s="362"/>
      <c r="H30" s="362"/>
    </row>
    <row r="31" spans="1:13">
      <c r="A31" s="200" t="s">
        <v>160</v>
      </c>
      <c r="B31" s="322"/>
      <c r="C31" s="197">
        <v>-2332</v>
      </c>
      <c r="D31" s="197"/>
      <c r="E31" s="197">
        <v>-2357</v>
      </c>
    </row>
    <row r="32" spans="1:13">
      <c r="A32" s="200" t="s">
        <v>161</v>
      </c>
      <c r="B32" s="322"/>
      <c r="C32" s="197">
        <v>130</v>
      </c>
      <c r="D32" s="197"/>
      <c r="E32" s="197">
        <v>-41</v>
      </c>
    </row>
    <row r="33" spans="1:6">
      <c r="A33" s="200" t="s">
        <v>162</v>
      </c>
      <c r="B33" s="322"/>
      <c r="C33" s="197">
        <v>15929</v>
      </c>
      <c r="D33" s="197"/>
      <c r="E33" s="197">
        <v>-789</v>
      </c>
    </row>
    <row r="34" spans="1:6" ht="25.5">
      <c r="A34" s="337" t="s">
        <v>163</v>
      </c>
      <c r="B34" s="322"/>
      <c r="C34" s="197">
        <v>59714</v>
      </c>
      <c r="D34" s="197"/>
      <c r="E34" s="197">
        <v>55525</v>
      </c>
    </row>
    <row r="35" spans="1:6" ht="25.5">
      <c r="A35" s="337" t="s">
        <v>164</v>
      </c>
      <c r="B35" s="322"/>
      <c r="C35" s="197">
        <v>191</v>
      </c>
      <c r="D35" s="197"/>
      <c r="E35" s="197">
        <v>634</v>
      </c>
    </row>
    <row r="36" spans="1:6">
      <c r="A36" s="200" t="s">
        <v>110</v>
      </c>
      <c r="B36" s="322"/>
      <c r="C36" s="197"/>
      <c r="D36" s="197"/>
      <c r="E36" s="197"/>
    </row>
    <row r="37" spans="1:6">
      <c r="A37" s="201"/>
      <c r="B37" s="322"/>
      <c r="C37" s="202">
        <f>SUM(C15:C36)</f>
        <v>695387</v>
      </c>
      <c r="D37" s="197"/>
      <c r="E37" s="202">
        <f>SUM(E15:E36)</f>
        <v>467927</v>
      </c>
      <c r="F37" s="362"/>
    </row>
    <row r="38" spans="1:6">
      <c r="A38" s="201"/>
      <c r="B38" s="322"/>
      <c r="C38" s="197"/>
      <c r="D38" s="197"/>
      <c r="E38" s="197"/>
      <c r="F38" s="362"/>
    </row>
    <row r="39" spans="1:6">
      <c r="A39" s="199" t="s">
        <v>118</v>
      </c>
      <c r="B39" s="322"/>
      <c r="C39" s="197"/>
      <c r="D39" s="197"/>
      <c r="E39" s="197"/>
    </row>
    <row r="40" spans="1:6">
      <c r="A40" s="201" t="s">
        <v>119</v>
      </c>
      <c r="B40" s="322"/>
      <c r="C40" s="197">
        <v>-120505</v>
      </c>
      <c r="D40" s="197"/>
      <c r="E40" s="197">
        <v>33552</v>
      </c>
    </row>
    <row r="41" spans="1:6">
      <c r="A41" s="201" t="s">
        <v>180</v>
      </c>
      <c r="B41" s="322"/>
      <c r="C41" s="197">
        <v>-27588</v>
      </c>
      <c r="D41" s="197"/>
      <c r="E41" s="197">
        <f>-99259-E42</f>
        <v>-89050</v>
      </c>
    </row>
    <row r="42" spans="1:6">
      <c r="A42" s="201" t="s">
        <v>120</v>
      </c>
      <c r="B42" s="322"/>
      <c r="C42" s="197">
        <v>-27110</v>
      </c>
      <c r="D42" s="197"/>
      <c r="E42" s="197">
        <v>-10209</v>
      </c>
    </row>
    <row r="43" spans="1:6" ht="25.5">
      <c r="A43" s="338" t="s">
        <v>165</v>
      </c>
      <c r="B43" s="322"/>
      <c r="C43" s="339">
        <v>-65198</v>
      </c>
      <c r="D43" s="339"/>
      <c r="E43" s="339">
        <v>-38915</v>
      </c>
    </row>
    <row r="44" spans="1:6">
      <c r="A44" s="201" t="s">
        <v>131</v>
      </c>
      <c r="B44" s="322"/>
      <c r="C44" s="197">
        <v>-4988</v>
      </c>
      <c r="D44" s="197"/>
      <c r="E44" s="197">
        <v>-425</v>
      </c>
    </row>
    <row r="45" spans="1:6">
      <c r="A45" s="201" t="s">
        <v>121</v>
      </c>
      <c r="B45" s="322"/>
      <c r="C45" s="197">
        <v>-13338</v>
      </c>
      <c r="D45" s="197"/>
      <c r="E45" s="197">
        <v>-16716</v>
      </c>
    </row>
    <row r="46" spans="1:6">
      <c r="B46" s="322"/>
      <c r="C46" s="202">
        <f>SUM(C40:C45)</f>
        <v>-258727</v>
      </c>
      <c r="D46" s="197"/>
      <c r="E46" s="202">
        <f>SUM(E40:E45)</f>
        <v>-121763</v>
      </c>
    </row>
    <row r="47" spans="1:6">
      <c r="A47" s="199" t="s">
        <v>122</v>
      </c>
      <c r="B47" s="322"/>
      <c r="C47" s="197"/>
      <c r="D47" s="197"/>
      <c r="E47" s="197"/>
    </row>
    <row r="48" spans="1:6">
      <c r="A48" s="201" t="s">
        <v>123</v>
      </c>
      <c r="B48" s="322"/>
      <c r="C48" s="197">
        <v>-283335</v>
      </c>
      <c r="D48" s="197"/>
      <c r="E48" s="197">
        <v>-351271</v>
      </c>
    </row>
    <row r="49" spans="1:10" ht="25.5">
      <c r="A49" s="338" t="s">
        <v>166</v>
      </c>
      <c r="B49" s="319"/>
      <c r="C49" s="339">
        <v>-31489</v>
      </c>
      <c r="D49" s="339"/>
      <c r="E49" s="339">
        <v>-7872</v>
      </c>
    </row>
    <row r="50" spans="1:10">
      <c r="A50" s="201" t="s">
        <v>124</v>
      </c>
      <c r="B50" s="319"/>
      <c r="C50" s="197">
        <v>98216</v>
      </c>
      <c r="D50" s="197"/>
      <c r="E50" s="197">
        <v>56163</v>
      </c>
    </row>
    <row r="51" spans="1:10">
      <c r="A51" s="201" t="s">
        <v>125</v>
      </c>
      <c r="B51" s="319"/>
      <c r="C51" s="197">
        <v>-22259</v>
      </c>
      <c r="D51" s="197"/>
      <c r="E51" s="197">
        <v>-44519</v>
      </c>
    </row>
    <row r="52" spans="1:10">
      <c r="A52" s="201" t="s">
        <v>121</v>
      </c>
      <c r="B52" s="322"/>
      <c r="C52" s="197">
        <v>20232</v>
      </c>
      <c r="D52" s="197"/>
      <c r="E52" s="197">
        <v>-2607</v>
      </c>
    </row>
    <row r="53" spans="1:10">
      <c r="B53" s="322"/>
      <c r="C53" s="202">
        <f>SUM(C48:C52)</f>
        <v>-218635</v>
      </c>
      <c r="D53" s="197"/>
      <c r="E53" s="202">
        <f>SUM(E48:E52)</f>
        <v>-350106</v>
      </c>
    </row>
    <row r="54" spans="1:10" ht="4.7" hidden="1" customHeight="1">
      <c r="B54" s="322"/>
      <c r="C54" s="197"/>
      <c r="D54" s="197"/>
      <c r="E54" s="197"/>
    </row>
    <row r="55" spans="1:10" ht="13.5" hidden="1" customHeight="1">
      <c r="A55" s="203" t="s">
        <v>126</v>
      </c>
      <c r="B55" s="322"/>
      <c r="C55" s="204">
        <v>236357.28311000019</v>
      </c>
      <c r="D55" s="198"/>
      <c r="E55" s="204">
        <v>-4040032.0731280968</v>
      </c>
    </row>
    <row r="56" spans="1:10">
      <c r="B56" s="322"/>
      <c r="C56" s="197"/>
      <c r="D56" s="197"/>
      <c r="E56" s="197"/>
    </row>
    <row r="57" spans="1:10">
      <c r="A57" s="201" t="s">
        <v>127</v>
      </c>
      <c r="B57" s="322"/>
      <c r="C57" s="197">
        <v>-125519</v>
      </c>
      <c r="D57" s="197"/>
      <c r="E57" s="197">
        <v>-118363</v>
      </c>
    </row>
    <row r="58" spans="1:10" ht="13.5" hidden="1" customHeight="1">
      <c r="A58" s="201"/>
      <c r="B58" s="322"/>
      <c r="C58" s="197"/>
      <c r="D58" s="197"/>
      <c r="E58" s="197"/>
    </row>
    <row r="59" spans="1:10" hidden="1">
      <c r="A59" s="201" t="s">
        <v>167</v>
      </c>
      <c r="B59" s="319"/>
      <c r="C59" s="197">
        <v>0</v>
      </c>
      <c r="D59" s="197"/>
      <c r="E59" s="197">
        <v>0</v>
      </c>
      <c r="J59" s="360"/>
    </row>
    <row r="60" spans="1:10" ht="13.5" hidden="1" customHeight="1">
      <c r="A60" s="201" t="s">
        <v>128</v>
      </c>
      <c r="B60" s="319"/>
      <c r="C60" s="197"/>
      <c r="D60" s="197"/>
      <c r="E60" s="197"/>
    </row>
    <row r="61" spans="1:10">
      <c r="A61" s="338" t="s">
        <v>168</v>
      </c>
      <c r="B61" s="322"/>
      <c r="C61" s="197">
        <v>-1746</v>
      </c>
      <c r="D61" s="197"/>
      <c r="E61" s="197">
        <v>-7046</v>
      </c>
    </row>
    <row r="62" spans="1:10">
      <c r="A62" s="338" t="s">
        <v>129</v>
      </c>
      <c r="B62" s="322"/>
      <c r="C62" s="197">
        <v>-94795</v>
      </c>
      <c r="D62" s="197"/>
      <c r="E62" s="197">
        <v>-45040</v>
      </c>
    </row>
    <row r="63" spans="1:10">
      <c r="A63" s="201" t="s">
        <v>130</v>
      </c>
      <c r="B63" s="322"/>
      <c r="C63" s="197">
        <v>-1317</v>
      </c>
      <c r="D63" s="197"/>
      <c r="E63" s="197">
        <v>-1192</v>
      </c>
    </row>
    <row r="64" spans="1:10">
      <c r="B64" s="322"/>
      <c r="C64" s="197"/>
      <c r="D64" s="197"/>
      <c r="E64" s="197"/>
    </row>
    <row r="65" spans="1:5" ht="13.5" thickBot="1">
      <c r="A65" s="340" t="s">
        <v>210</v>
      </c>
      <c r="B65" s="322"/>
      <c r="C65" s="341">
        <f>C37+C46+C53+SUM(C57:C64)</f>
        <v>-5352</v>
      </c>
      <c r="D65" s="342"/>
      <c r="E65" s="341">
        <f>E37+E46+E53+SUM(E57:E64)</f>
        <v>-175583</v>
      </c>
    </row>
    <row r="66" spans="1:5" ht="12" customHeight="1" thickTop="1">
      <c r="B66" s="322"/>
      <c r="C66" s="197"/>
      <c r="D66" s="197"/>
      <c r="E66" s="197"/>
    </row>
    <row r="67" spans="1:5" ht="19.5" customHeight="1">
      <c r="A67" s="307" t="s">
        <v>132</v>
      </c>
      <c r="B67" s="322"/>
      <c r="C67" s="197"/>
      <c r="D67" s="197"/>
      <c r="E67" s="197"/>
    </row>
    <row r="68" spans="1:5">
      <c r="B68" s="322"/>
      <c r="C68" s="197"/>
      <c r="D68" s="197"/>
      <c r="E68" s="197"/>
    </row>
    <row r="69" spans="1:5">
      <c r="A69" s="338" t="s">
        <v>216</v>
      </c>
      <c r="B69" s="322"/>
      <c r="C69" s="197">
        <v>-85538</v>
      </c>
      <c r="D69" s="197"/>
      <c r="E69" s="197">
        <v>-78375</v>
      </c>
    </row>
    <row r="70" spans="1:5">
      <c r="A70" s="201" t="s">
        <v>169</v>
      </c>
      <c r="B70" s="319"/>
      <c r="C70" s="197">
        <v>0</v>
      </c>
      <c r="D70" s="197"/>
      <c r="E70" s="197">
        <v>850000</v>
      </c>
    </row>
    <row r="71" spans="1:5" ht="13.5" hidden="1" customHeight="1">
      <c r="A71" s="201" t="s">
        <v>133</v>
      </c>
      <c r="B71" s="322"/>
      <c r="C71" s="197"/>
      <c r="D71" s="197"/>
      <c r="E71" s="197"/>
    </row>
    <row r="72" spans="1:5">
      <c r="B72" s="322"/>
      <c r="C72" s="197"/>
      <c r="D72" s="197"/>
      <c r="E72" s="197"/>
    </row>
    <row r="73" spans="1:5" ht="26.25" thickBot="1">
      <c r="A73" s="340" t="s">
        <v>209</v>
      </c>
      <c r="B73" s="322"/>
      <c r="C73" s="205">
        <f>SUM(C69:C72)</f>
        <v>-85538</v>
      </c>
      <c r="D73" s="198"/>
      <c r="E73" s="205">
        <f>SUM(E69:E72)</f>
        <v>771625</v>
      </c>
    </row>
    <row r="74" spans="1:5" ht="13.5" thickTop="1">
      <c r="B74" s="322"/>
      <c r="C74" s="197"/>
      <c r="D74" s="197"/>
      <c r="E74" s="197"/>
    </row>
    <row r="75" spans="1:5" ht="19.5" customHeight="1">
      <c r="A75" s="307" t="s">
        <v>134</v>
      </c>
      <c r="B75" s="322"/>
      <c r="C75" s="414"/>
      <c r="D75" s="414"/>
      <c r="E75" s="414"/>
    </row>
    <row r="76" spans="1:5">
      <c r="B76" s="322"/>
      <c r="C76" s="413"/>
      <c r="D76" s="413"/>
      <c r="E76" s="413"/>
    </row>
    <row r="77" spans="1:5">
      <c r="A77" s="201" t="s">
        <v>135</v>
      </c>
      <c r="B77" s="322"/>
      <c r="C77" s="197">
        <v>-154355</v>
      </c>
      <c r="D77" s="197"/>
      <c r="E77" s="197">
        <v>-189980</v>
      </c>
    </row>
    <row r="78" spans="1:5">
      <c r="A78" s="201" t="s">
        <v>136</v>
      </c>
      <c r="B78" s="322"/>
      <c r="C78" s="197">
        <v>-839</v>
      </c>
      <c r="D78" s="197"/>
      <c r="E78" s="197">
        <v>-8711</v>
      </c>
    </row>
    <row r="79" spans="1:5">
      <c r="A79" s="201" t="s">
        <v>170</v>
      </c>
      <c r="B79" s="322"/>
      <c r="C79" s="197">
        <v>-297251</v>
      </c>
      <c r="D79" s="197"/>
      <c r="E79" s="197">
        <v>-1149290</v>
      </c>
    </row>
    <row r="80" spans="1:5">
      <c r="A80" s="201" t="s">
        <v>171</v>
      </c>
      <c r="B80" s="322"/>
      <c r="C80" s="197">
        <v>540662</v>
      </c>
      <c r="D80" s="197"/>
      <c r="E80" s="197">
        <v>750001</v>
      </c>
    </row>
    <row r="81" spans="1:5" ht="26.25" thickBot="1">
      <c r="A81" s="340" t="s">
        <v>215</v>
      </c>
      <c r="B81" s="322"/>
      <c r="C81" s="341">
        <f>SUM(C77:C80)</f>
        <v>88217</v>
      </c>
      <c r="D81" s="342"/>
      <c r="E81" s="341">
        <f>SUM(E77:E80)</f>
        <v>-597980</v>
      </c>
    </row>
    <row r="82" spans="1:5" ht="13.5" thickTop="1">
      <c r="B82" s="322"/>
      <c r="C82" s="197"/>
      <c r="D82" s="197"/>
      <c r="E82" s="197"/>
    </row>
    <row r="83" spans="1:5" ht="13.5" thickBot="1">
      <c r="A83" s="206" t="s">
        <v>211</v>
      </c>
      <c r="B83" s="322"/>
      <c r="C83" s="207">
        <f>C81+C73+C65</f>
        <v>-2673</v>
      </c>
      <c r="D83" s="198"/>
      <c r="E83" s="207">
        <f>E81+E73+E65</f>
        <v>-1938</v>
      </c>
    </row>
    <row r="84" spans="1:5" ht="13.5" thickTop="1">
      <c r="B84" s="322"/>
      <c r="C84" s="197"/>
      <c r="D84" s="197"/>
      <c r="E84" s="197"/>
    </row>
    <row r="85" spans="1:5" hidden="1">
      <c r="A85" s="315" t="s">
        <v>172</v>
      </c>
      <c r="B85" s="322"/>
      <c r="C85" s="197"/>
      <c r="D85" s="197"/>
      <c r="E85" s="197"/>
    </row>
    <row r="86" spans="1:5" hidden="1">
      <c r="A86" s="201" t="s">
        <v>180</v>
      </c>
      <c r="B86" s="322"/>
      <c r="C86" s="197">
        <v>0</v>
      </c>
      <c r="D86" s="197"/>
      <c r="E86" s="197">
        <v>0</v>
      </c>
    </row>
    <row r="87" spans="1:5" hidden="1">
      <c r="A87" s="201" t="s">
        <v>183</v>
      </c>
      <c r="B87" s="322"/>
      <c r="C87" s="197">
        <v>0</v>
      </c>
      <c r="D87" s="197"/>
      <c r="E87" s="197">
        <v>0</v>
      </c>
    </row>
    <row r="88" spans="1:5" hidden="1">
      <c r="A88" s="201" t="s">
        <v>173</v>
      </c>
      <c r="B88" s="322"/>
      <c r="C88" s="197">
        <v>0</v>
      </c>
      <c r="D88" s="197"/>
      <c r="E88" s="197">
        <v>0</v>
      </c>
    </row>
    <row r="89" spans="1:5" hidden="1">
      <c r="A89" s="201" t="s">
        <v>174</v>
      </c>
      <c r="B89" s="322"/>
      <c r="C89" s="197">
        <v>0</v>
      </c>
      <c r="D89" s="197"/>
      <c r="E89" s="197">
        <v>0</v>
      </c>
    </row>
    <row r="90" spans="1:5" hidden="1">
      <c r="A90" s="201" t="s">
        <v>175</v>
      </c>
      <c r="B90" s="322"/>
      <c r="C90" s="197">
        <v>0</v>
      </c>
      <c r="D90" s="197"/>
      <c r="E90" s="197">
        <v>0</v>
      </c>
    </row>
    <row r="91" spans="1:5" hidden="1">
      <c r="A91" s="338" t="s">
        <v>176</v>
      </c>
      <c r="B91" s="322"/>
      <c r="C91" s="339">
        <v>0</v>
      </c>
      <c r="D91" s="339"/>
      <c r="E91" s="339">
        <v>0</v>
      </c>
    </row>
    <row r="92" spans="1:5" hidden="1">
      <c r="A92" s="201" t="s">
        <v>169</v>
      </c>
      <c r="B92" s="322"/>
      <c r="C92" s="197">
        <v>0</v>
      </c>
      <c r="D92" s="197"/>
      <c r="E92" s="197">
        <v>0</v>
      </c>
    </row>
    <row r="93" spans="1:5" hidden="1">
      <c r="A93" s="201"/>
      <c r="B93" s="322"/>
      <c r="C93" s="202">
        <f>SUM(C86:C92)</f>
        <v>0</v>
      </c>
      <c r="D93" s="197"/>
      <c r="E93" s="202">
        <f>SUM(E86:E92)</f>
        <v>0</v>
      </c>
    </row>
    <row r="94" spans="1:5" hidden="1">
      <c r="B94" s="322"/>
      <c r="C94" s="197"/>
      <c r="D94" s="197"/>
      <c r="E94" s="197"/>
    </row>
    <row r="95" spans="1:5">
      <c r="A95" s="188" t="s">
        <v>212</v>
      </c>
      <c r="B95" s="321"/>
      <c r="C95" s="197">
        <v>10514</v>
      </c>
      <c r="D95" s="197"/>
      <c r="E95" s="197">
        <v>9051</v>
      </c>
    </row>
    <row r="96" spans="1:5">
      <c r="A96" s="188" t="s">
        <v>213</v>
      </c>
      <c r="B96" s="321"/>
      <c r="C96" s="197">
        <v>7841</v>
      </c>
      <c r="D96" s="197"/>
      <c r="E96" s="197">
        <v>7113</v>
      </c>
    </row>
    <row r="97" spans="1:14" ht="13.5" thickBot="1">
      <c r="B97" s="320"/>
      <c r="C97" s="205">
        <f>C96-C95</f>
        <v>-2673</v>
      </c>
      <c r="D97" s="198"/>
      <c r="E97" s="205">
        <f>E96-E95</f>
        <v>-1938</v>
      </c>
    </row>
    <row r="98" spans="1:14" s="197" customFormat="1" ht="5.0999999999999996" customHeight="1" thickTop="1">
      <c r="A98" s="188"/>
      <c r="B98" s="189"/>
      <c r="F98" s="356"/>
      <c r="G98" s="356"/>
      <c r="H98" s="356"/>
      <c r="I98" s="356"/>
      <c r="J98" s="356"/>
      <c r="K98" s="356"/>
      <c r="L98" s="356"/>
      <c r="M98" s="356"/>
      <c r="N98" s="188"/>
    </row>
    <row r="99" spans="1:14" s="197" customFormat="1">
      <c r="A99" s="433" t="s">
        <v>217</v>
      </c>
      <c r="B99" s="433"/>
      <c r="C99" s="433"/>
      <c r="D99" s="433"/>
      <c r="E99" s="433"/>
      <c r="F99" s="356"/>
      <c r="G99" s="356"/>
      <c r="H99" s="356"/>
      <c r="I99" s="356"/>
      <c r="J99" s="356"/>
      <c r="K99" s="356"/>
      <c r="L99" s="356"/>
      <c r="M99" s="356"/>
      <c r="N99" s="188"/>
    </row>
    <row r="100" spans="1:14" s="197" customFormat="1">
      <c r="A100" s="188"/>
      <c r="B100" s="189"/>
      <c r="F100" s="356"/>
      <c r="G100" s="356"/>
      <c r="H100" s="356"/>
      <c r="I100" s="356"/>
      <c r="J100" s="356"/>
      <c r="K100" s="356"/>
      <c r="L100" s="356"/>
      <c r="M100" s="356"/>
      <c r="N100" s="188"/>
    </row>
    <row r="101" spans="1:14" s="197" customFormat="1">
      <c r="A101" s="188"/>
      <c r="B101" s="189"/>
      <c r="F101" s="356"/>
      <c r="G101" s="356"/>
      <c r="H101" s="356"/>
      <c r="I101" s="356"/>
      <c r="J101" s="356"/>
      <c r="K101" s="356"/>
      <c r="L101" s="356"/>
      <c r="M101" s="356"/>
      <c r="N101" s="188"/>
    </row>
    <row r="102" spans="1:14" s="197" customFormat="1">
      <c r="A102" s="188"/>
      <c r="B102" s="189"/>
      <c r="F102" s="356"/>
      <c r="G102" s="356"/>
      <c r="H102" s="356"/>
      <c r="I102" s="356"/>
      <c r="J102" s="356"/>
      <c r="K102" s="356"/>
      <c r="L102" s="356"/>
      <c r="M102" s="356"/>
      <c r="N102" s="188"/>
    </row>
    <row r="103" spans="1:14" s="197" customFormat="1">
      <c r="A103" s="188"/>
      <c r="B103" s="189"/>
      <c r="F103" s="356"/>
      <c r="G103" s="356"/>
      <c r="H103" s="356"/>
      <c r="I103" s="356"/>
      <c r="J103" s="356"/>
      <c r="K103" s="356"/>
      <c r="L103" s="356"/>
      <c r="M103" s="356"/>
      <c r="N103" s="188"/>
    </row>
    <row r="104" spans="1:14" s="197" customFormat="1">
      <c r="A104" s="188"/>
      <c r="B104" s="189"/>
      <c r="F104" s="356"/>
      <c r="G104" s="356"/>
      <c r="H104" s="356"/>
      <c r="I104" s="356"/>
      <c r="J104" s="356"/>
      <c r="K104" s="356"/>
      <c r="L104" s="356"/>
      <c r="M104" s="356"/>
      <c r="N104" s="188"/>
    </row>
    <row r="105" spans="1:14" s="197" customFormat="1">
      <c r="A105" s="188"/>
      <c r="B105" s="189"/>
      <c r="F105" s="356"/>
      <c r="G105" s="356"/>
      <c r="H105" s="356"/>
      <c r="I105" s="356"/>
      <c r="J105" s="356"/>
      <c r="K105" s="356"/>
      <c r="L105" s="356"/>
      <c r="M105" s="356"/>
      <c r="N105" s="188"/>
    </row>
    <row r="106" spans="1:14" s="197" customFormat="1">
      <c r="A106" s="188"/>
      <c r="B106" s="189"/>
      <c r="F106" s="356"/>
      <c r="G106" s="356"/>
      <c r="H106" s="356"/>
      <c r="I106" s="356"/>
      <c r="J106" s="356"/>
      <c r="K106" s="356"/>
      <c r="L106" s="356"/>
      <c r="M106" s="356"/>
      <c r="N106" s="188"/>
    </row>
    <row r="107" spans="1:14" s="197" customFormat="1">
      <c r="A107" s="188"/>
      <c r="B107" s="189"/>
      <c r="F107" s="356"/>
      <c r="G107" s="356"/>
      <c r="H107" s="356"/>
      <c r="I107" s="356"/>
      <c r="J107" s="356"/>
      <c r="K107" s="356"/>
      <c r="L107" s="356"/>
      <c r="M107" s="356"/>
      <c r="N107" s="188"/>
    </row>
    <row r="108" spans="1:14" s="197" customFormat="1">
      <c r="A108" s="188"/>
      <c r="B108" s="189"/>
      <c r="F108" s="356"/>
      <c r="G108" s="356"/>
      <c r="H108" s="356"/>
      <c r="I108" s="356"/>
      <c r="J108" s="356"/>
      <c r="K108" s="356"/>
      <c r="L108" s="356"/>
      <c r="M108" s="356"/>
      <c r="N108" s="188"/>
    </row>
    <row r="109" spans="1:14" s="197" customFormat="1">
      <c r="A109" s="188"/>
      <c r="B109" s="189"/>
      <c r="F109" s="356"/>
      <c r="G109" s="356"/>
      <c r="H109" s="356"/>
      <c r="I109" s="356"/>
      <c r="J109" s="356"/>
      <c r="K109" s="356"/>
      <c r="L109" s="356"/>
      <c r="M109" s="356"/>
      <c r="N109" s="188"/>
    </row>
    <row r="110" spans="1:14" s="197" customFormat="1">
      <c r="A110" s="188"/>
      <c r="B110" s="189"/>
      <c r="F110" s="356"/>
      <c r="G110" s="356"/>
      <c r="H110" s="356"/>
      <c r="I110" s="356"/>
      <c r="J110" s="356"/>
      <c r="K110" s="356"/>
      <c r="L110" s="356"/>
      <c r="M110" s="356"/>
      <c r="N110" s="188"/>
    </row>
    <row r="111" spans="1:14" s="197" customFormat="1">
      <c r="A111" s="188"/>
      <c r="B111" s="189"/>
      <c r="F111" s="356"/>
      <c r="G111" s="356"/>
      <c r="H111" s="356"/>
      <c r="I111" s="356"/>
      <c r="J111" s="356"/>
      <c r="K111" s="356"/>
      <c r="L111" s="356"/>
      <c r="M111" s="356"/>
      <c r="N111" s="188"/>
    </row>
    <row r="112" spans="1:14" s="197" customFormat="1">
      <c r="A112" s="188"/>
      <c r="B112" s="189"/>
      <c r="F112" s="356"/>
      <c r="G112" s="356"/>
      <c r="H112" s="356"/>
      <c r="I112" s="356"/>
      <c r="J112" s="356"/>
      <c r="K112" s="356"/>
      <c r="L112" s="356"/>
      <c r="M112" s="356"/>
      <c r="N112" s="188"/>
    </row>
    <row r="113" spans="1:14" s="197" customFormat="1">
      <c r="A113" s="188"/>
      <c r="B113" s="189"/>
      <c r="F113" s="356"/>
      <c r="G113" s="356"/>
      <c r="H113" s="356"/>
      <c r="I113" s="356"/>
      <c r="J113" s="356"/>
      <c r="K113" s="356"/>
      <c r="L113" s="356"/>
      <c r="M113" s="356"/>
      <c r="N113" s="188"/>
    </row>
    <row r="114" spans="1:14" s="197" customFormat="1">
      <c r="A114" s="188"/>
      <c r="B114" s="189"/>
      <c r="F114" s="356"/>
      <c r="G114" s="356"/>
      <c r="H114" s="356"/>
      <c r="I114" s="356"/>
      <c r="J114" s="356"/>
      <c r="K114" s="356"/>
      <c r="L114" s="356"/>
      <c r="M114" s="356"/>
      <c r="N114" s="188"/>
    </row>
    <row r="115" spans="1:14" s="197" customFormat="1">
      <c r="A115" s="188"/>
      <c r="B115" s="189"/>
      <c r="F115" s="356"/>
      <c r="G115" s="356"/>
      <c r="H115" s="356"/>
      <c r="I115" s="356"/>
      <c r="J115" s="356"/>
      <c r="K115" s="356"/>
      <c r="L115" s="356"/>
      <c r="M115" s="356"/>
      <c r="N115" s="188"/>
    </row>
    <row r="116" spans="1:14" s="197" customFormat="1">
      <c r="A116" s="188"/>
      <c r="B116" s="189"/>
      <c r="F116" s="356"/>
      <c r="G116" s="356"/>
      <c r="H116" s="356"/>
      <c r="I116" s="356"/>
      <c r="J116" s="356"/>
      <c r="K116" s="356"/>
      <c r="L116" s="356"/>
      <c r="M116" s="356"/>
      <c r="N116" s="188"/>
    </row>
    <row r="117" spans="1:14" s="197" customFormat="1">
      <c r="A117" s="188"/>
      <c r="B117" s="189"/>
      <c r="F117" s="356"/>
      <c r="G117" s="356"/>
      <c r="H117" s="356"/>
      <c r="I117" s="356"/>
      <c r="J117" s="356"/>
      <c r="K117" s="356"/>
      <c r="L117" s="356"/>
      <c r="M117" s="356"/>
      <c r="N117" s="188"/>
    </row>
    <row r="118" spans="1:14" s="197" customFormat="1">
      <c r="A118" s="188"/>
      <c r="B118" s="189"/>
      <c r="F118" s="356"/>
      <c r="G118" s="356"/>
      <c r="H118" s="356"/>
      <c r="I118" s="356"/>
      <c r="J118" s="356"/>
      <c r="K118" s="356"/>
      <c r="L118" s="356"/>
      <c r="M118" s="356"/>
      <c r="N118" s="188"/>
    </row>
    <row r="119" spans="1:14" s="197" customFormat="1">
      <c r="A119" s="188"/>
      <c r="B119" s="189"/>
      <c r="F119" s="356"/>
      <c r="G119" s="356"/>
      <c r="H119" s="356"/>
      <c r="I119" s="356"/>
      <c r="J119" s="356"/>
      <c r="K119" s="356"/>
      <c r="L119" s="356"/>
      <c r="M119" s="356"/>
      <c r="N119" s="188"/>
    </row>
    <row r="120" spans="1:14" s="197" customFormat="1">
      <c r="A120" s="188"/>
      <c r="B120" s="189"/>
      <c r="F120" s="356"/>
      <c r="G120" s="356"/>
      <c r="H120" s="356"/>
      <c r="I120" s="356"/>
      <c r="J120" s="356"/>
      <c r="K120" s="356"/>
      <c r="L120" s="356"/>
      <c r="M120" s="356"/>
      <c r="N120" s="188"/>
    </row>
    <row r="121" spans="1:14" s="197" customFormat="1">
      <c r="A121" s="188"/>
      <c r="B121" s="189"/>
      <c r="F121" s="356"/>
      <c r="G121" s="356"/>
      <c r="H121" s="356"/>
      <c r="I121" s="356"/>
      <c r="J121" s="356"/>
      <c r="K121" s="356"/>
      <c r="L121" s="356"/>
      <c r="M121" s="356"/>
      <c r="N121" s="188"/>
    </row>
    <row r="122" spans="1:14" s="197" customFormat="1">
      <c r="A122" s="188"/>
      <c r="B122" s="189"/>
      <c r="F122" s="356"/>
      <c r="G122" s="356"/>
      <c r="H122" s="356"/>
      <c r="I122" s="356"/>
      <c r="J122" s="356"/>
      <c r="K122" s="356"/>
      <c r="L122" s="356"/>
      <c r="M122" s="356"/>
      <c r="N122" s="188"/>
    </row>
    <row r="123" spans="1:14" s="197" customFormat="1">
      <c r="A123" s="188"/>
      <c r="B123" s="189"/>
      <c r="F123" s="356"/>
      <c r="G123" s="356"/>
      <c r="H123" s="356"/>
      <c r="I123" s="356"/>
      <c r="J123" s="356"/>
      <c r="K123" s="356"/>
      <c r="L123" s="356"/>
      <c r="M123" s="356"/>
      <c r="N123" s="188"/>
    </row>
    <row r="124" spans="1:14" s="197" customFormat="1">
      <c r="A124" s="188"/>
      <c r="B124" s="189"/>
      <c r="F124" s="356"/>
      <c r="G124" s="356"/>
      <c r="H124" s="356"/>
      <c r="I124" s="356"/>
      <c r="J124" s="356"/>
      <c r="K124" s="356"/>
      <c r="L124" s="356"/>
      <c r="M124" s="356"/>
      <c r="N124" s="188"/>
    </row>
    <row r="125" spans="1:14" s="197" customFormat="1">
      <c r="A125" s="188"/>
      <c r="B125" s="189"/>
      <c r="F125" s="356"/>
      <c r="G125" s="356"/>
      <c r="H125" s="356"/>
      <c r="I125" s="356"/>
      <c r="J125" s="356"/>
      <c r="K125" s="356"/>
      <c r="L125" s="356"/>
      <c r="M125" s="356"/>
      <c r="N125" s="188"/>
    </row>
    <row r="126" spans="1:14" s="197" customFormat="1">
      <c r="A126" s="188"/>
      <c r="B126" s="189"/>
      <c r="F126" s="356"/>
      <c r="G126" s="356"/>
      <c r="H126" s="356"/>
      <c r="I126" s="356"/>
      <c r="J126" s="356"/>
      <c r="K126" s="356"/>
      <c r="L126" s="356"/>
      <c r="M126" s="356"/>
      <c r="N126" s="188"/>
    </row>
    <row r="127" spans="1:14" s="197" customFormat="1">
      <c r="A127" s="188"/>
      <c r="B127" s="189"/>
      <c r="F127" s="356"/>
      <c r="G127" s="356"/>
      <c r="H127" s="356"/>
      <c r="I127" s="356"/>
      <c r="J127" s="356"/>
      <c r="K127" s="356"/>
      <c r="L127" s="356"/>
      <c r="M127" s="356"/>
      <c r="N127" s="188"/>
    </row>
    <row r="128" spans="1:14" s="197" customFormat="1">
      <c r="A128" s="188"/>
      <c r="B128" s="189"/>
      <c r="F128" s="356"/>
      <c r="G128" s="356"/>
      <c r="H128" s="356"/>
      <c r="I128" s="356"/>
      <c r="J128" s="356"/>
      <c r="K128" s="356"/>
      <c r="L128" s="356"/>
      <c r="M128" s="356"/>
      <c r="N128" s="188"/>
    </row>
    <row r="129" spans="1:14" s="197" customFormat="1">
      <c r="A129" s="188"/>
      <c r="B129" s="189"/>
      <c r="F129" s="356"/>
      <c r="G129" s="356"/>
      <c r="H129" s="356"/>
      <c r="I129" s="356"/>
      <c r="J129" s="356"/>
      <c r="K129" s="356"/>
      <c r="L129" s="356"/>
      <c r="M129" s="356"/>
      <c r="N129" s="188"/>
    </row>
    <row r="130" spans="1:14" s="197" customFormat="1">
      <c r="A130" s="188"/>
      <c r="B130" s="189"/>
      <c r="F130" s="356"/>
      <c r="G130" s="356"/>
      <c r="H130" s="356"/>
      <c r="I130" s="356"/>
      <c r="J130" s="356"/>
      <c r="K130" s="356"/>
      <c r="L130" s="356"/>
      <c r="M130" s="356"/>
      <c r="N130" s="188"/>
    </row>
    <row r="131" spans="1:14" s="197" customFormat="1">
      <c r="A131" s="188"/>
      <c r="B131" s="189"/>
      <c r="F131" s="356"/>
      <c r="G131" s="356"/>
      <c r="H131" s="356"/>
      <c r="I131" s="356"/>
      <c r="J131" s="356"/>
      <c r="K131" s="356"/>
      <c r="L131" s="356"/>
      <c r="M131" s="356"/>
      <c r="N131" s="188"/>
    </row>
    <row r="132" spans="1:14" s="197" customFormat="1">
      <c r="A132" s="188"/>
      <c r="B132" s="189"/>
      <c r="F132" s="356"/>
      <c r="G132" s="356"/>
      <c r="H132" s="356"/>
      <c r="I132" s="356"/>
      <c r="J132" s="356"/>
      <c r="K132" s="356"/>
      <c r="L132" s="356"/>
      <c r="M132" s="356"/>
      <c r="N132" s="188"/>
    </row>
    <row r="133" spans="1:14" s="197" customFormat="1">
      <c r="A133" s="188"/>
      <c r="B133" s="189"/>
      <c r="F133" s="356"/>
      <c r="G133" s="356"/>
      <c r="H133" s="356"/>
      <c r="I133" s="356"/>
      <c r="J133" s="356"/>
      <c r="K133" s="356"/>
      <c r="L133" s="356"/>
      <c r="M133" s="356"/>
      <c r="N133" s="188"/>
    </row>
    <row r="134" spans="1:14" s="197" customFormat="1">
      <c r="A134" s="188"/>
      <c r="B134" s="189"/>
      <c r="F134" s="356"/>
      <c r="G134" s="356"/>
      <c r="H134" s="356"/>
      <c r="I134" s="356"/>
      <c r="J134" s="356"/>
      <c r="K134" s="356"/>
      <c r="L134" s="356"/>
      <c r="M134" s="356"/>
      <c r="N134" s="188"/>
    </row>
    <row r="135" spans="1:14" s="197" customFormat="1">
      <c r="A135" s="188"/>
      <c r="B135" s="189"/>
      <c r="F135" s="356"/>
      <c r="G135" s="356"/>
      <c r="H135" s="356"/>
      <c r="I135" s="356"/>
      <c r="J135" s="356"/>
      <c r="K135" s="356"/>
      <c r="L135" s="356"/>
      <c r="M135" s="356"/>
      <c r="N135" s="188"/>
    </row>
    <row r="136" spans="1:14" s="197" customFormat="1">
      <c r="A136" s="188"/>
      <c r="B136" s="189"/>
      <c r="F136" s="356"/>
      <c r="G136" s="356"/>
      <c r="H136" s="356"/>
      <c r="I136" s="356"/>
      <c r="J136" s="356"/>
      <c r="K136" s="356"/>
      <c r="L136" s="356"/>
      <c r="M136" s="356"/>
      <c r="N136" s="188"/>
    </row>
    <row r="137" spans="1:14" s="197" customFormat="1">
      <c r="A137" s="188"/>
      <c r="B137" s="189"/>
      <c r="F137" s="356"/>
      <c r="G137" s="356"/>
      <c r="H137" s="356"/>
      <c r="I137" s="356"/>
      <c r="J137" s="356"/>
      <c r="K137" s="356"/>
      <c r="L137" s="356"/>
      <c r="M137" s="356"/>
      <c r="N137" s="188"/>
    </row>
    <row r="138" spans="1:14" s="197" customFormat="1">
      <c r="A138" s="188"/>
      <c r="B138" s="189"/>
      <c r="F138" s="356"/>
      <c r="G138" s="356"/>
      <c r="H138" s="356"/>
      <c r="I138" s="356"/>
      <c r="J138" s="356"/>
      <c r="K138" s="356"/>
      <c r="L138" s="356"/>
      <c r="M138" s="356"/>
      <c r="N138" s="188"/>
    </row>
    <row r="139" spans="1:14" s="197" customFormat="1">
      <c r="A139" s="188"/>
      <c r="B139" s="189"/>
      <c r="F139" s="356"/>
      <c r="G139" s="356"/>
      <c r="H139" s="356"/>
      <c r="I139" s="356"/>
      <c r="J139" s="356"/>
      <c r="K139" s="356"/>
      <c r="L139" s="356"/>
      <c r="M139" s="356"/>
      <c r="N139" s="188"/>
    </row>
    <row r="140" spans="1:14" s="197" customFormat="1">
      <c r="A140" s="188"/>
      <c r="B140" s="189"/>
      <c r="F140" s="356"/>
      <c r="G140" s="356"/>
      <c r="H140" s="356"/>
      <c r="I140" s="356"/>
      <c r="J140" s="356"/>
      <c r="K140" s="356"/>
      <c r="L140" s="356"/>
      <c r="M140" s="356"/>
      <c r="N140" s="188"/>
    </row>
    <row r="141" spans="1:14" s="197" customFormat="1">
      <c r="A141" s="188"/>
      <c r="B141" s="189"/>
      <c r="F141" s="356"/>
      <c r="G141" s="356"/>
      <c r="H141" s="356"/>
      <c r="I141" s="356"/>
      <c r="J141" s="356"/>
      <c r="K141" s="356"/>
      <c r="L141" s="356"/>
      <c r="M141" s="356"/>
      <c r="N141" s="188"/>
    </row>
    <row r="142" spans="1:14" s="197" customFormat="1">
      <c r="A142" s="188"/>
      <c r="B142" s="189"/>
      <c r="F142" s="356"/>
      <c r="G142" s="356"/>
      <c r="H142" s="356"/>
      <c r="I142" s="356"/>
      <c r="J142" s="356"/>
      <c r="K142" s="356"/>
      <c r="L142" s="356"/>
      <c r="M142" s="356"/>
      <c r="N142" s="188"/>
    </row>
    <row r="143" spans="1:14" s="197" customFormat="1">
      <c r="A143" s="188"/>
      <c r="B143" s="189"/>
      <c r="F143" s="356"/>
      <c r="G143" s="356"/>
      <c r="H143" s="356"/>
      <c r="I143" s="356"/>
      <c r="J143" s="356"/>
      <c r="K143" s="356"/>
      <c r="L143" s="356"/>
      <c r="M143" s="356"/>
      <c r="N143" s="188"/>
    </row>
    <row r="144" spans="1:14" s="197" customFormat="1">
      <c r="A144" s="188"/>
      <c r="B144" s="189"/>
      <c r="F144" s="356"/>
      <c r="G144" s="356"/>
      <c r="H144" s="356"/>
      <c r="I144" s="356"/>
      <c r="J144" s="356"/>
      <c r="K144" s="356"/>
      <c r="L144" s="356"/>
      <c r="M144" s="356"/>
      <c r="N144" s="188"/>
    </row>
    <row r="145" spans="1:14" s="197" customFormat="1">
      <c r="A145" s="188"/>
      <c r="B145" s="189"/>
      <c r="F145" s="356"/>
      <c r="G145" s="356"/>
      <c r="H145" s="356"/>
      <c r="I145" s="356"/>
      <c r="J145" s="356"/>
      <c r="K145" s="356"/>
      <c r="L145" s="356"/>
      <c r="M145" s="356"/>
      <c r="N145" s="188"/>
    </row>
    <row r="146" spans="1:14" s="197" customFormat="1">
      <c r="A146" s="188"/>
      <c r="B146" s="189"/>
      <c r="F146" s="356"/>
      <c r="G146" s="356"/>
      <c r="H146" s="356"/>
      <c r="I146" s="356"/>
      <c r="J146" s="356"/>
      <c r="K146" s="356"/>
      <c r="L146" s="356"/>
      <c r="M146" s="356"/>
      <c r="N146" s="188"/>
    </row>
    <row r="147" spans="1:14" s="197" customFormat="1">
      <c r="A147" s="188"/>
      <c r="B147" s="189"/>
      <c r="F147" s="356"/>
      <c r="G147" s="356"/>
      <c r="H147" s="356"/>
      <c r="I147" s="356"/>
      <c r="J147" s="356"/>
      <c r="K147" s="356"/>
      <c r="L147" s="356"/>
      <c r="M147" s="356"/>
      <c r="N147" s="188"/>
    </row>
    <row r="148" spans="1:14" s="197" customFormat="1">
      <c r="A148" s="188"/>
      <c r="B148" s="189"/>
      <c r="F148" s="356"/>
      <c r="G148" s="356"/>
      <c r="H148" s="356"/>
      <c r="I148" s="356"/>
      <c r="J148" s="356"/>
      <c r="K148" s="356"/>
      <c r="L148" s="356"/>
      <c r="M148" s="356"/>
      <c r="N148" s="188"/>
    </row>
    <row r="149" spans="1:14" s="197" customFormat="1">
      <c r="A149" s="188"/>
      <c r="B149" s="189"/>
      <c r="F149" s="356"/>
      <c r="G149" s="356"/>
      <c r="H149" s="356"/>
      <c r="I149" s="356"/>
      <c r="J149" s="356"/>
      <c r="K149" s="356"/>
      <c r="L149" s="356"/>
      <c r="M149" s="356"/>
      <c r="N149" s="188"/>
    </row>
    <row r="150" spans="1:14" s="197" customFormat="1">
      <c r="A150" s="188"/>
      <c r="B150" s="189"/>
      <c r="F150" s="356"/>
      <c r="G150" s="356"/>
      <c r="H150" s="356"/>
      <c r="I150" s="356"/>
      <c r="J150" s="356"/>
      <c r="K150" s="356"/>
      <c r="L150" s="356"/>
      <c r="M150" s="356"/>
      <c r="N150" s="188"/>
    </row>
    <row r="151" spans="1:14" s="197" customFormat="1">
      <c r="A151" s="188"/>
      <c r="B151" s="189"/>
      <c r="F151" s="356"/>
      <c r="G151" s="356"/>
      <c r="H151" s="356"/>
      <c r="I151" s="356"/>
      <c r="J151" s="356"/>
      <c r="K151" s="356"/>
      <c r="L151" s="356"/>
      <c r="M151" s="356"/>
      <c r="N151" s="188"/>
    </row>
    <row r="152" spans="1:14" s="197" customFormat="1">
      <c r="A152" s="188"/>
      <c r="B152" s="189"/>
      <c r="F152" s="356"/>
      <c r="G152" s="356"/>
      <c r="H152" s="356"/>
      <c r="I152" s="356"/>
      <c r="J152" s="356"/>
      <c r="K152" s="356"/>
      <c r="L152" s="356"/>
      <c r="M152" s="356"/>
      <c r="N152" s="188"/>
    </row>
    <row r="153" spans="1:14" s="197" customFormat="1">
      <c r="A153" s="188"/>
      <c r="B153" s="189"/>
      <c r="F153" s="356"/>
      <c r="G153" s="356"/>
      <c r="H153" s="356"/>
      <c r="I153" s="356"/>
      <c r="J153" s="356"/>
      <c r="K153" s="356"/>
      <c r="L153" s="356"/>
      <c r="M153" s="356"/>
      <c r="N153" s="188"/>
    </row>
    <row r="154" spans="1:14" s="197" customFormat="1">
      <c r="A154" s="188"/>
      <c r="B154" s="189"/>
      <c r="F154" s="356"/>
      <c r="G154" s="356"/>
      <c r="H154" s="356"/>
      <c r="I154" s="356"/>
      <c r="J154" s="356"/>
      <c r="K154" s="356"/>
      <c r="L154" s="356"/>
      <c r="M154" s="356"/>
      <c r="N154" s="188"/>
    </row>
    <row r="155" spans="1:14" s="197" customFormat="1">
      <c r="A155" s="188"/>
      <c r="B155" s="189"/>
      <c r="F155" s="356"/>
      <c r="G155" s="356"/>
      <c r="H155" s="356"/>
      <c r="I155" s="356"/>
      <c r="J155" s="356"/>
      <c r="K155" s="356"/>
      <c r="L155" s="356"/>
      <c r="M155" s="356"/>
      <c r="N155" s="188"/>
    </row>
    <row r="156" spans="1:14" s="197" customFormat="1">
      <c r="A156" s="188"/>
      <c r="B156" s="189"/>
      <c r="F156" s="356"/>
      <c r="G156" s="356"/>
      <c r="H156" s="356"/>
      <c r="I156" s="356"/>
      <c r="J156" s="356"/>
      <c r="K156" s="356"/>
      <c r="L156" s="356"/>
      <c r="M156" s="356"/>
      <c r="N156" s="188"/>
    </row>
    <row r="157" spans="1:14" s="197" customFormat="1">
      <c r="A157" s="188"/>
      <c r="B157" s="189"/>
      <c r="F157" s="356"/>
      <c r="G157" s="356"/>
      <c r="H157" s="356"/>
      <c r="I157" s="356"/>
      <c r="J157" s="356"/>
      <c r="K157" s="356"/>
      <c r="L157" s="356"/>
      <c r="M157" s="356"/>
      <c r="N157" s="188"/>
    </row>
    <row r="158" spans="1:14" s="197" customFormat="1">
      <c r="A158" s="188"/>
      <c r="B158" s="189"/>
      <c r="F158" s="356"/>
      <c r="G158" s="356"/>
      <c r="H158" s="356"/>
      <c r="I158" s="356"/>
      <c r="J158" s="356"/>
      <c r="K158" s="356"/>
      <c r="L158" s="356"/>
      <c r="M158" s="356"/>
      <c r="N158" s="188"/>
    </row>
    <row r="159" spans="1:14" s="197" customFormat="1">
      <c r="A159" s="188"/>
      <c r="B159" s="189"/>
      <c r="F159" s="356"/>
      <c r="G159" s="356"/>
      <c r="H159" s="356"/>
      <c r="I159" s="356"/>
      <c r="J159" s="356"/>
      <c r="K159" s="356"/>
      <c r="L159" s="356"/>
      <c r="M159" s="356"/>
      <c r="N159" s="188"/>
    </row>
    <row r="160" spans="1:14" s="197" customFormat="1">
      <c r="A160" s="188"/>
      <c r="B160" s="189"/>
      <c r="F160" s="356"/>
      <c r="G160" s="356"/>
      <c r="H160" s="356"/>
      <c r="I160" s="356"/>
      <c r="J160" s="356"/>
      <c r="K160" s="356"/>
      <c r="L160" s="356"/>
      <c r="M160" s="356"/>
      <c r="N160" s="188"/>
    </row>
    <row r="161" spans="1:14" s="197" customFormat="1">
      <c r="A161" s="188"/>
      <c r="B161" s="189"/>
      <c r="F161" s="356"/>
      <c r="G161" s="356"/>
      <c r="H161" s="356"/>
      <c r="I161" s="356"/>
      <c r="J161" s="356"/>
      <c r="K161" s="356"/>
      <c r="L161" s="356"/>
      <c r="M161" s="356"/>
      <c r="N161" s="188"/>
    </row>
    <row r="162" spans="1:14" s="197" customFormat="1">
      <c r="A162" s="188"/>
      <c r="B162" s="189"/>
      <c r="F162" s="356"/>
      <c r="G162" s="356"/>
      <c r="H162" s="356"/>
      <c r="I162" s="356"/>
      <c r="J162" s="356"/>
      <c r="K162" s="356"/>
      <c r="L162" s="356"/>
      <c r="M162" s="356"/>
      <c r="N162" s="188"/>
    </row>
    <row r="163" spans="1:14" s="197" customFormat="1">
      <c r="A163" s="188"/>
      <c r="B163" s="189"/>
      <c r="F163" s="356"/>
      <c r="G163" s="356"/>
      <c r="H163" s="356"/>
      <c r="I163" s="356"/>
      <c r="J163" s="356"/>
      <c r="K163" s="356"/>
      <c r="L163" s="356"/>
      <c r="M163" s="356"/>
      <c r="N163" s="188"/>
    </row>
    <row r="164" spans="1:14" s="197" customFormat="1">
      <c r="A164" s="188"/>
      <c r="B164" s="189"/>
      <c r="F164" s="356"/>
      <c r="G164" s="356"/>
      <c r="H164" s="356"/>
      <c r="I164" s="356"/>
      <c r="J164" s="356"/>
      <c r="K164" s="356"/>
      <c r="L164" s="356"/>
      <c r="M164" s="356"/>
      <c r="N164" s="188"/>
    </row>
    <row r="165" spans="1:14" s="197" customFormat="1">
      <c r="A165" s="188"/>
      <c r="B165" s="189"/>
      <c r="F165" s="356"/>
      <c r="G165" s="356"/>
      <c r="H165" s="356"/>
      <c r="I165" s="356"/>
      <c r="J165" s="356"/>
      <c r="K165" s="356"/>
      <c r="L165" s="356"/>
      <c r="M165" s="356"/>
      <c r="N165" s="188"/>
    </row>
    <row r="166" spans="1:14" s="197" customFormat="1">
      <c r="A166" s="188"/>
      <c r="B166" s="189"/>
      <c r="F166" s="356"/>
      <c r="G166" s="356"/>
      <c r="H166" s="356"/>
      <c r="I166" s="356"/>
      <c r="J166" s="356"/>
      <c r="K166" s="356"/>
      <c r="L166" s="356"/>
      <c r="M166" s="356"/>
      <c r="N166" s="188"/>
    </row>
    <row r="167" spans="1:14" s="197" customFormat="1">
      <c r="A167" s="188"/>
      <c r="B167" s="189"/>
      <c r="F167" s="356"/>
      <c r="G167" s="356"/>
      <c r="H167" s="356"/>
      <c r="I167" s="356"/>
      <c r="J167" s="356"/>
      <c r="K167" s="356"/>
      <c r="L167" s="356"/>
      <c r="M167" s="356"/>
      <c r="N167" s="188"/>
    </row>
    <row r="168" spans="1:14" s="197" customFormat="1">
      <c r="A168" s="188"/>
      <c r="B168" s="189"/>
      <c r="F168" s="356"/>
      <c r="G168" s="356"/>
      <c r="H168" s="356"/>
      <c r="I168" s="356"/>
      <c r="J168" s="356"/>
      <c r="K168" s="356"/>
      <c r="L168" s="356"/>
      <c r="M168" s="356"/>
      <c r="N168" s="188"/>
    </row>
    <row r="169" spans="1:14" s="197" customFormat="1">
      <c r="A169" s="188"/>
      <c r="B169" s="189"/>
      <c r="F169" s="356"/>
      <c r="G169" s="356"/>
      <c r="H169" s="356"/>
      <c r="I169" s="356"/>
      <c r="J169" s="356"/>
      <c r="K169" s="356"/>
      <c r="L169" s="356"/>
      <c r="M169" s="356"/>
      <c r="N169" s="188"/>
    </row>
    <row r="170" spans="1:14" s="197" customFormat="1">
      <c r="A170" s="188"/>
      <c r="B170" s="189"/>
      <c r="F170" s="356"/>
      <c r="G170" s="356"/>
      <c r="H170" s="356"/>
      <c r="I170" s="356"/>
      <c r="J170" s="356"/>
      <c r="K170" s="356"/>
      <c r="L170" s="356"/>
      <c r="M170" s="356"/>
      <c r="N170" s="188"/>
    </row>
    <row r="171" spans="1:14" s="197" customFormat="1">
      <c r="A171" s="188"/>
      <c r="B171" s="189"/>
      <c r="F171" s="356"/>
      <c r="G171" s="356"/>
      <c r="H171" s="356"/>
      <c r="I171" s="356"/>
      <c r="J171" s="356"/>
      <c r="K171" s="356"/>
      <c r="L171" s="356"/>
      <c r="M171" s="356"/>
      <c r="N171" s="188"/>
    </row>
    <row r="172" spans="1:14" s="197" customFormat="1">
      <c r="A172" s="188"/>
      <c r="B172" s="189"/>
      <c r="F172" s="356"/>
      <c r="G172" s="356"/>
      <c r="H172" s="356"/>
      <c r="I172" s="356"/>
      <c r="J172" s="356"/>
      <c r="K172" s="356"/>
      <c r="L172" s="356"/>
      <c r="M172" s="356"/>
      <c r="N172" s="188"/>
    </row>
    <row r="173" spans="1:14" s="197" customFormat="1">
      <c r="A173" s="188"/>
      <c r="B173" s="189"/>
      <c r="F173" s="356"/>
      <c r="G173" s="356"/>
      <c r="H173" s="356"/>
      <c r="I173" s="356"/>
      <c r="J173" s="356"/>
      <c r="K173" s="356"/>
      <c r="L173" s="356"/>
      <c r="M173" s="356"/>
      <c r="N173" s="188"/>
    </row>
    <row r="174" spans="1:14" s="197" customFormat="1">
      <c r="A174" s="188"/>
      <c r="B174" s="189"/>
      <c r="F174" s="356"/>
      <c r="G174" s="356"/>
      <c r="H174" s="356"/>
      <c r="I174" s="356"/>
      <c r="J174" s="356"/>
      <c r="K174" s="356"/>
      <c r="L174" s="356"/>
      <c r="M174" s="356"/>
      <c r="N174" s="188"/>
    </row>
    <row r="175" spans="1:14" s="197" customFormat="1">
      <c r="A175" s="188"/>
      <c r="B175" s="189"/>
      <c r="F175" s="356"/>
      <c r="G175" s="356"/>
      <c r="H175" s="356"/>
      <c r="I175" s="356"/>
      <c r="J175" s="356"/>
      <c r="K175" s="356"/>
      <c r="L175" s="356"/>
      <c r="M175" s="356"/>
      <c r="N175" s="188"/>
    </row>
    <row r="176" spans="1:14" s="197" customFormat="1">
      <c r="A176" s="188"/>
      <c r="B176" s="189"/>
      <c r="F176" s="356"/>
      <c r="G176" s="356"/>
      <c r="H176" s="356"/>
      <c r="I176" s="356"/>
      <c r="J176" s="356"/>
      <c r="K176" s="356"/>
      <c r="L176" s="356"/>
      <c r="M176" s="356"/>
      <c r="N176" s="188"/>
    </row>
    <row r="177" spans="1:14" s="197" customFormat="1">
      <c r="A177" s="188"/>
      <c r="B177" s="189"/>
      <c r="F177" s="356"/>
      <c r="G177" s="356"/>
      <c r="H177" s="356"/>
      <c r="I177" s="356"/>
      <c r="J177" s="356"/>
      <c r="K177" s="356"/>
      <c r="L177" s="356"/>
      <c r="M177" s="356"/>
      <c r="N177" s="188"/>
    </row>
    <row r="178" spans="1:14" s="197" customFormat="1">
      <c r="A178" s="188"/>
      <c r="B178" s="189"/>
      <c r="F178" s="356"/>
      <c r="G178" s="356"/>
      <c r="H178" s="356"/>
      <c r="I178" s="356"/>
      <c r="J178" s="356"/>
      <c r="K178" s="356"/>
      <c r="L178" s="356"/>
      <c r="M178" s="356"/>
      <c r="N178" s="188"/>
    </row>
    <row r="179" spans="1:14" s="197" customFormat="1">
      <c r="A179" s="188"/>
      <c r="B179" s="189"/>
      <c r="F179" s="356"/>
      <c r="G179" s="356"/>
      <c r="H179" s="356"/>
      <c r="I179" s="356"/>
      <c r="J179" s="356"/>
      <c r="K179" s="356"/>
      <c r="L179" s="356"/>
      <c r="M179" s="356"/>
      <c r="N179" s="188"/>
    </row>
    <row r="180" spans="1:14" s="197" customFormat="1">
      <c r="A180" s="188"/>
      <c r="B180" s="189"/>
      <c r="F180" s="356"/>
      <c r="G180" s="356"/>
      <c r="H180" s="356"/>
      <c r="I180" s="356"/>
      <c r="J180" s="356"/>
      <c r="K180" s="356"/>
      <c r="L180" s="356"/>
      <c r="M180" s="356"/>
      <c r="N180" s="188"/>
    </row>
    <row r="181" spans="1:14" s="197" customFormat="1">
      <c r="A181" s="188"/>
      <c r="B181" s="189"/>
      <c r="F181" s="356"/>
      <c r="G181" s="356"/>
      <c r="H181" s="356"/>
      <c r="I181" s="356"/>
      <c r="J181" s="356"/>
      <c r="K181" s="356"/>
      <c r="L181" s="356"/>
      <c r="M181" s="356"/>
      <c r="N181" s="188"/>
    </row>
    <row r="182" spans="1:14" s="197" customFormat="1">
      <c r="A182" s="188"/>
      <c r="B182" s="189"/>
      <c r="F182" s="356"/>
      <c r="G182" s="356"/>
      <c r="H182" s="356"/>
      <c r="I182" s="356"/>
      <c r="J182" s="356"/>
      <c r="K182" s="356"/>
      <c r="L182" s="356"/>
      <c r="M182" s="356"/>
      <c r="N182" s="188"/>
    </row>
    <row r="183" spans="1:14" s="197" customFormat="1">
      <c r="A183" s="188"/>
      <c r="B183" s="189"/>
      <c r="F183" s="356"/>
      <c r="G183" s="356"/>
      <c r="H183" s="356"/>
      <c r="I183" s="356"/>
      <c r="J183" s="356"/>
      <c r="K183" s="356"/>
      <c r="L183" s="356"/>
      <c r="M183" s="356"/>
      <c r="N183" s="188"/>
    </row>
    <row r="184" spans="1:14" s="197" customFormat="1">
      <c r="A184" s="188"/>
      <c r="B184" s="189"/>
      <c r="F184" s="356"/>
      <c r="G184" s="356"/>
      <c r="H184" s="356"/>
      <c r="I184" s="356"/>
      <c r="J184" s="356"/>
      <c r="K184" s="356"/>
      <c r="L184" s="356"/>
      <c r="M184" s="356"/>
      <c r="N184" s="188"/>
    </row>
    <row r="185" spans="1:14" s="197" customFormat="1">
      <c r="A185" s="188"/>
      <c r="B185" s="189"/>
      <c r="F185" s="356"/>
      <c r="G185" s="356"/>
      <c r="H185" s="356"/>
      <c r="I185" s="356"/>
      <c r="J185" s="356"/>
      <c r="K185" s="356"/>
      <c r="L185" s="356"/>
      <c r="M185" s="356"/>
      <c r="N185" s="188"/>
    </row>
    <row r="186" spans="1:14" s="197" customFormat="1">
      <c r="A186" s="188"/>
      <c r="B186" s="189"/>
      <c r="F186" s="356"/>
      <c r="G186" s="356"/>
      <c r="H186" s="356"/>
      <c r="I186" s="356"/>
      <c r="J186" s="356"/>
      <c r="K186" s="356"/>
      <c r="L186" s="356"/>
      <c r="M186" s="356"/>
      <c r="N186" s="188"/>
    </row>
    <row r="187" spans="1:14" s="197" customFormat="1">
      <c r="A187" s="188"/>
      <c r="B187" s="189"/>
      <c r="F187" s="356"/>
      <c r="G187" s="356"/>
      <c r="H187" s="356"/>
      <c r="I187" s="356"/>
      <c r="J187" s="356"/>
      <c r="K187" s="356"/>
      <c r="L187" s="356"/>
      <c r="M187" s="356"/>
      <c r="N187" s="188"/>
    </row>
    <row r="188" spans="1:14" s="197" customFormat="1">
      <c r="A188" s="188"/>
      <c r="B188" s="189"/>
      <c r="F188" s="356"/>
      <c r="G188" s="356"/>
      <c r="H188" s="356"/>
      <c r="I188" s="356"/>
      <c r="J188" s="356"/>
      <c r="K188" s="356"/>
      <c r="L188" s="356"/>
      <c r="M188" s="356"/>
      <c r="N188" s="188"/>
    </row>
    <row r="189" spans="1:14" s="197" customFormat="1">
      <c r="A189" s="188"/>
      <c r="B189" s="189"/>
      <c r="F189" s="356"/>
      <c r="G189" s="356"/>
      <c r="H189" s="356"/>
      <c r="I189" s="356"/>
      <c r="J189" s="356"/>
      <c r="K189" s="356"/>
      <c r="L189" s="356"/>
      <c r="M189" s="356"/>
      <c r="N189" s="188"/>
    </row>
    <row r="190" spans="1:14" s="197" customFormat="1">
      <c r="A190" s="188"/>
      <c r="B190" s="189"/>
      <c r="F190" s="356"/>
      <c r="G190" s="356"/>
      <c r="H190" s="356"/>
      <c r="I190" s="356"/>
      <c r="J190" s="356"/>
      <c r="K190" s="356"/>
      <c r="L190" s="356"/>
      <c r="M190" s="356"/>
      <c r="N190" s="188"/>
    </row>
    <row r="191" spans="1:14" s="197" customFormat="1">
      <c r="A191" s="188"/>
      <c r="B191" s="189"/>
      <c r="F191" s="356"/>
      <c r="G191" s="356"/>
      <c r="H191" s="356"/>
      <c r="I191" s="356"/>
      <c r="J191" s="356"/>
      <c r="K191" s="356"/>
      <c r="L191" s="356"/>
      <c r="M191" s="356"/>
      <c r="N191" s="188"/>
    </row>
    <row r="192" spans="1:14" s="197" customFormat="1">
      <c r="A192" s="188"/>
      <c r="B192" s="189"/>
      <c r="F192" s="356"/>
      <c r="G192" s="356"/>
      <c r="H192" s="356"/>
      <c r="I192" s="356"/>
      <c r="J192" s="356"/>
      <c r="K192" s="356"/>
      <c r="L192" s="356"/>
      <c r="M192" s="356"/>
      <c r="N192" s="188"/>
    </row>
    <row r="193" spans="1:14" s="197" customFormat="1">
      <c r="A193" s="188"/>
      <c r="B193" s="189"/>
      <c r="F193" s="356"/>
      <c r="G193" s="356"/>
      <c r="H193" s="356"/>
      <c r="I193" s="356"/>
      <c r="J193" s="356"/>
      <c r="K193" s="356"/>
      <c r="L193" s="356"/>
      <c r="M193" s="356"/>
      <c r="N193" s="188"/>
    </row>
    <row r="194" spans="1:14" s="197" customFormat="1">
      <c r="A194" s="188"/>
      <c r="B194" s="189"/>
      <c r="F194" s="356"/>
      <c r="G194" s="356"/>
      <c r="H194" s="356"/>
      <c r="I194" s="356"/>
      <c r="J194" s="356"/>
      <c r="K194" s="356"/>
      <c r="L194" s="356"/>
      <c r="M194" s="356"/>
      <c r="N194" s="188"/>
    </row>
    <row r="195" spans="1:14" s="197" customFormat="1">
      <c r="A195" s="188"/>
      <c r="B195" s="189"/>
      <c r="F195" s="356"/>
      <c r="G195" s="356"/>
      <c r="H195" s="356"/>
      <c r="I195" s="356"/>
      <c r="J195" s="356"/>
      <c r="K195" s="356"/>
      <c r="L195" s="356"/>
      <c r="M195" s="356"/>
      <c r="N195" s="188"/>
    </row>
    <row r="196" spans="1:14" s="197" customFormat="1">
      <c r="A196" s="188"/>
      <c r="B196" s="189"/>
      <c r="F196" s="356"/>
      <c r="G196" s="356"/>
      <c r="H196" s="356"/>
      <c r="I196" s="356"/>
      <c r="J196" s="356"/>
      <c r="K196" s="356"/>
      <c r="L196" s="356"/>
      <c r="M196" s="356"/>
      <c r="N196" s="188"/>
    </row>
    <row r="197" spans="1:14" s="197" customFormat="1">
      <c r="A197" s="188"/>
      <c r="B197" s="189"/>
      <c r="F197" s="356"/>
      <c r="G197" s="356"/>
      <c r="H197" s="356"/>
      <c r="I197" s="356"/>
      <c r="J197" s="356"/>
      <c r="K197" s="356"/>
      <c r="L197" s="356"/>
      <c r="M197" s="356"/>
      <c r="N197" s="188"/>
    </row>
    <row r="198" spans="1:14" s="197" customFormat="1">
      <c r="A198" s="188"/>
      <c r="B198" s="189"/>
      <c r="F198" s="356"/>
      <c r="G198" s="356"/>
      <c r="H198" s="356"/>
      <c r="I198" s="356"/>
      <c r="J198" s="356"/>
      <c r="K198" s="356"/>
      <c r="L198" s="356"/>
      <c r="M198" s="356"/>
      <c r="N198" s="188"/>
    </row>
    <row r="199" spans="1:14" s="197" customFormat="1">
      <c r="A199" s="188"/>
      <c r="B199" s="189"/>
      <c r="F199" s="356"/>
      <c r="G199" s="356"/>
      <c r="H199" s="356"/>
      <c r="I199" s="356"/>
      <c r="J199" s="356"/>
      <c r="K199" s="356"/>
      <c r="L199" s="356"/>
      <c r="M199" s="356"/>
      <c r="N199" s="188"/>
    </row>
    <row r="200" spans="1:14" s="197" customFormat="1">
      <c r="A200" s="188"/>
      <c r="B200" s="189"/>
      <c r="F200" s="356"/>
      <c r="G200" s="356"/>
      <c r="H200" s="356"/>
      <c r="I200" s="356"/>
      <c r="J200" s="356"/>
      <c r="K200" s="356"/>
      <c r="L200" s="356"/>
      <c r="M200" s="356"/>
      <c r="N200" s="188"/>
    </row>
    <row r="201" spans="1:14" s="197" customFormat="1">
      <c r="A201" s="188"/>
      <c r="B201" s="189"/>
      <c r="F201" s="356"/>
      <c r="G201" s="356"/>
      <c r="H201" s="356"/>
      <c r="I201" s="356"/>
      <c r="J201" s="356"/>
      <c r="K201" s="356"/>
      <c r="L201" s="356"/>
      <c r="M201" s="356"/>
      <c r="N201" s="188"/>
    </row>
    <row r="202" spans="1:14" s="197" customFormat="1">
      <c r="A202" s="188"/>
      <c r="B202" s="189"/>
      <c r="F202" s="356"/>
      <c r="G202" s="356"/>
      <c r="H202" s="356"/>
      <c r="I202" s="356"/>
      <c r="J202" s="356"/>
      <c r="K202" s="356"/>
      <c r="L202" s="356"/>
      <c r="M202" s="356"/>
      <c r="N202" s="188"/>
    </row>
    <row r="203" spans="1:14" s="197" customFormat="1">
      <c r="A203" s="188"/>
      <c r="B203" s="189"/>
      <c r="F203" s="356"/>
      <c r="G203" s="356"/>
      <c r="H203" s="356"/>
      <c r="I203" s="356"/>
      <c r="J203" s="356"/>
      <c r="K203" s="356"/>
      <c r="L203" s="356"/>
      <c r="M203" s="356"/>
      <c r="N203" s="188"/>
    </row>
    <row r="204" spans="1:14" s="197" customFormat="1">
      <c r="A204" s="188"/>
      <c r="B204" s="189"/>
      <c r="F204" s="356"/>
      <c r="G204" s="356"/>
      <c r="H204" s="356"/>
      <c r="I204" s="356"/>
      <c r="J204" s="356"/>
      <c r="K204" s="356"/>
      <c r="L204" s="356"/>
      <c r="M204" s="356"/>
      <c r="N204" s="188"/>
    </row>
    <row r="205" spans="1:14" s="197" customFormat="1">
      <c r="A205" s="188"/>
      <c r="B205" s="189"/>
      <c r="F205" s="356"/>
      <c r="G205" s="356"/>
      <c r="H205" s="356"/>
      <c r="I205" s="356"/>
      <c r="J205" s="356"/>
      <c r="K205" s="356"/>
      <c r="L205" s="356"/>
      <c r="M205" s="356"/>
      <c r="N205" s="188"/>
    </row>
    <row r="206" spans="1:14" s="197" customFormat="1">
      <c r="A206" s="188"/>
      <c r="B206" s="189"/>
      <c r="F206" s="356"/>
      <c r="G206" s="356"/>
      <c r="H206" s="356"/>
      <c r="I206" s="356"/>
      <c r="J206" s="356"/>
      <c r="K206" s="356"/>
      <c r="L206" s="356"/>
      <c r="M206" s="356"/>
      <c r="N206" s="188"/>
    </row>
    <row r="207" spans="1:14" s="197" customFormat="1">
      <c r="A207" s="188"/>
      <c r="B207" s="189"/>
      <c r="F207" s="356"/>
      <c r="G207" s="356"/>
      <c r="H207" s="356"/>
      <c r="I207" s="356"/>
      <c r="J207" s="356"/>
      <c r="K207" s="356"/>
      <c r="L207" s="356"/>
      <c r="M207" s="356"/>
      <c r="N207" s="188"/>
    </row>
    <row r="208" spans="1:14" s="197" customFormat="1">
      <c r="A208" s="188"/>
      <c r="B208" s="189"/>
      <c r="F208" s="356"/>
      <c r="G208" s="356"/>
      <c r="H208" s="356"/>
      <c r="I208" s="356"/>
      <c r="J208" s="356"/>
      <c r="K208" s="356"/>
      <c r="L208" s="356"/>
      <c r="M208" s="356"/>
      <c r="N208" s="188"/>
    </row>
    <row r="209" spans="1:14" s="197" customFormat="1">
      <c r="A209" s="188"/>
      <c r="B209" s="189"/>
      <c r="F209" s="356"/>
      <c r="G209" s="356"/>
      <c r="H209" s="356"/>
      <c r="I209" s="356"/>
      <c r="J209" s="356"/>
      <c r="K209" s="356"/>
      <c r="L209" s="356"/>
      <c r="M209" s="356"/>
      <c r="N209" s="188"/>
    </row>
    <row r="210" spans="1:14" s="197" customFormat="1">
      <c r="A210" s="188"/>
      <c r="B210" s="189"/>
      <c r="F210" s="356"/>
      <c r="G210" s="356"/>
      <c r="H210" s="356"/>
      <c r="I210" s="356"/>
      <c r="J210" s="356"/>
      <c r="K210" s="356"/>
      <c r="L210" s="356"/>
      <c r="M210" s="356"/>
      <c r="N210" s="188"/>
    </row>
    <row r="211" spans="1:14" s="197" customFormat="1">
      <c r="A211" s="188"/>
      <c r="B211" s="189"/>
      <c r="F211" s="356"/>
      <c r="G211" s="356"/>
      <c r="H211" s="356"/>
      <c r="I211" s="356"/>
      <c r="J211" s="356"/>
      <c r="K211" s="356"/>
      <c r="L211" s="356"/>
      <c r="M211" s="356"/>
      <c r="N211" s="188"/>
    </row>
    <row r="212" spans="1:14" s="197" customFormat="1">
      <c r="A212" s="188"/>
      <c r="B212" s="189"/>
      <c r="F212" s="356"/>
      <c r="G212" s="356"/>
      <c r="H212" s="356"/>
      <c r="I212" s="356"/>
      <c r="J212" s="356"/>
      <c r="K212" s="356"/>
      <c r="L212" s="356"/>
      <c r="M212" s="356"/>
      <c r="N212" s="188"/>
    </row>
    <row r="213" spans="1:14" s="197" customFormat="1">
      <c r="A213" s="188"/>
      <c r="B213" s="189"/>
      <c r="F213" s="356"/>
      <c r="G213" s="356"/>
      <c r="H213" s="356"/>
      <c r="I213" s="356"/>
      <c r="J213" s="356"/>
      <c r="K213" s="356"/>
      <c r="L213" s="356"/>
      <c r="M213" s="356"/>
      <c r="N213" s="188"/>
    </row>
    <row r="214" spans="1:14" s="197" customFormat="1">
      <c r="A214" s="188"/>
      <c r="B214" s="189"/>
      <c r="F214" s="356"/>
      <c r="G214" s="356"/>
      <c r="H214" s="356"/>
      <c r="I214" s="356"/>
      <c r="J214" s="356"/>
      <c r="K214" s="356"/>
      <c r="L214" s="356"/>
      <c r="M214" s="356"/>
      <c r="N214" s="188"/>
    </row>
    <row r="215" spans="1:14" s="197" customFormat="1">
      <c r="A215" s="188"/>
      <c r="B215" s="189"/>
      <c r="F215" s="356"/>
      <c r="G215" s="356"/>
      <c r="H215" s="356"/>
      <c r="I215" s="356"/>
      <c r="J215" s="356"/>
      <c r="K215" s="356"/>
      <c r="L215" s="356"/>
      <c r="M215" s="356"/>
      <c r="N215" s="188"/>
    </row>
    <row r="216" spans="1:14" s="197" customFormat="1">
      <c r="A216" s="188"/>
      <c r="B216" s="189"/>
      <c r="F216" s="356"/>
      <c r="G216" s="356"/>
      <c r="H216" s="356"/>
      <c r="I216" s="356"/>
      <c r="J216" s="356"/>
      <c r="K216" s="356"/>
      <c r="L216" s="356"/>
      <c r="M216" s="356"/>
      <c r="N216" s="188"/>
    </row>
    <row r="217" spans="1:14" s="197" customFormat="1">
      <c r="A217" s="188"/>
      <c r="B217" s="189"/>
      <c r="F217" s="356"/>
      <c r="G217" s="356"/>
      <c r="H217" s="356"/>
      <c r="I217" s="356"/>
      <c r="J217" s="356"/>
      <c r="K217" s="356"/>
      <c r="L217" s="356"/>
      <c r="M217" s="356"/>
      <c r="N217" s="188"/>
    </row>
    <row r="218" spans="1:14" s="197" customFormat="1">
      <c r="A218" s="188"/>
      <c r="B218" s="189"/>
      <c r="F218" s="356"/>
      <c r="G218" s="356"/>
      <c r="H218" s="356"/>
      <c r="I218" s="356"/>
      <c r="J218" s="356"/>
      <c r="K218" s="356"/>
      <c r="L218" s="356"/>
      <c r="M218" s="356"/>
      <c r="N218" s="188"/>
    </row>
    <row r="219" spans="1:14" s="197" customFormat="1">
      <c r="A219" s="188"/>
      <c r="B219" s="189"/>
      <c r="F219" s="356"/>
      <c r="G219" s="356"/>
      <c r="H219" s="356"/>
      <c r="I219" s="356"/>
      <c r="J219" s="356"/>
      <c r="K219" s="356"/>
      <c r="L219" s="356"/>
      <c r="M219" s="356"/>
      <c r="N219" s="188"/>
    </row>
    <row r="220" spans="1:14" s="197" customFormat="1">
      <c r="A220" s="188"/>
      <c r="B220" s="189"/>
      <c r="F220" s="356"/>
      <c r="G220" s="356"/>
      <c r="H220" s="356"/>
      <c r="I220" s="356"/>
      <c r="J220" s="356"/>
      <c r="K220" s="356"/>
      <c r="L220" s="356"/>
      <c r="M220" s="356"/>
      <c r="N220" s="188"/>
    </row>
    <row r="221" spans="1:14" s="197" customFormat="1">
      <c r="A221" s="188"/>
      <c r="B221" s="189"/>
      <c r="F221" s="356"/>
      <c r="G221" s="356"/>
      <c r="H221" s="356"/>
      <c r="I221" s="356"/>
      <c r="J221" s="356"/>
      <c r="K221" s="356"/>
      <c r="L221" s="356"/>
      <c r="M221" s="356"/>
      <c r="N221" s="188"/>
    </row>
    <row r="222" spans="1:14" s="197" customFormat="1">
      <c r="A222" s="188"/>
      <c r="B222" s="189"/>
      <c r="F222" s="356"/>
      <c r="G222" s="356"/>
      <c r="H222" s="356"/>
      <c r="I222" s="356"/>
      <c r="J222" s="356"/>
      <c r="K222" s="356"/>
      <c r="L222" s="356"/>
      <c r="M222" s="356"/>
      <c r="N222" s="188"/>
    </row>
    <row r="223" spans="1:14" s="197" customFormat="1">
      <c r="A223" s="188"/>
      <c r="B223" s="189"/>
      <c r="F223" s="356"/>
      <c r="G223" s="356"/>
      <c r="H223" s="356"/>
      <c r="I223" s="356"/>
      <c r="J223" s="356"/>
      <c r="K223" s="356"/>
      <c r="L223" s="356"/>
      <c r="M223" s="356"/>
      <c r="N223" s="188"/>
    </row>
    <row r="224" spans="1:14" s="197" customFormat="1">
      <c r="A224" s="188"/>
      <c r="B224" s="189"/>
      <c r="F224" s="356"/>
      <c r="G224" s="356"/>
      <c r="H224" s="356"/>
      <c r="I224" s="356"/>
      <c r="J224" s="356"/>
      <c r="K224" s="356"/>
      <c r="L224" s="356"/>
      <c r="M224" s="356"/>
      <c r="N224" s="188"/>
    </row>
    <row r="225" spans="1:14" s="197" customFormat="1">
      <c r="A225" s="188"/>
      <c r="B225" s="189"/>
      <c r="F225" s="356"/>
      <c r="G225" s="356"/>
      <c r="H225" s="356"/>
      <c r="I225" s="356"/>
      <c r="J225" s="356"/>
      <c r="K225" s="356"/>
      <c r="L225" s="356"/>
      <c r="M225" s="356"/>
      <c r="N225" s="188"/>
    </row>
    <row r="226" spans="1:14" s="197" customFormat="1">
      <c r="A226" s="188"/>
      <c r="B226" s="189"/>
      <c r="F226" s="356"/>
      <c r="G226" s="356"/>
      <c r="H226" s="356"/>
      <c r="I226" s="356"/>
      <c r="J226" s="356"/>
      <c r="K226" s="356"/>
      <c r="L226" s="356"/>
      <c r="M226" s="356"/>
      <c r="N226" s="188"/>
    </row>
    <row r="227" spans="1:14" s="197" customFormat="1">
      <c r="A227" s="188"/>
      <c r="B227" s="189"/>
      <c r="F227" s="356"/>
      <c r="G227" s="356"/>
      <c r="H227" s="356"/>
      <c r="I227" s="356"/>
      <c r="J227" s="356"/>
      <c r="K227" s="356"/>
      <c r="L227" s="356"/>
      <c r="M227" s="356"/>
      <c r="N227" s="188"/>
    </row>
    <row r="228" spans="1:14" s="197" customFormat="1">
      <c r="A228" s="188"/>
      <c r="B228" s="189"/>
      <c r="F228" s="356"/>
      <c r="G228" s="356"/>
      <c r="H228" s="356"/>
      <c r="I228" s="356"/>
      <c r="J228" s="356"/>
      <c r="K228" s="356"/>
      <c r="L228" s="356"/>
      <c r="M228" s="356"/>
      <c r="N228" s="188"/>
    </row>
    <row r="229" spans="1:14" s="197" customFormat="1">
      <c r="A229" s="188"/>
      <c r="B229" s="189"/>
      <c r="F229" s="356"/>
      <c r="G229" s="356"/>
      <c r="H229" s="356"/>
      <c r="I229" s="356"/>
      <c r="J229" s="356"/>
      <c r="K229" s="356"/>
      <c r="L229" s="356"/>
      <c r="M229" s="356"/>
      <c r="N229" s="188"/>
    </row>
    <row r="230" spans="1:14" s="197" customFormat="1">
      <c r="A230" s="188"/>
      <c r="B230" s="189"/>
      <c r="F230" s="356"/>
      <c r="G230" s="356"/>
      <c r="H230" s="356"/>
      <c r="I230" s="356"/>
      <c r="J230" s="356"/>
      <c r="K230" s="356"/>
      <c r="L230" s="356"/>
      <c r="M230" s="356"/>
      <c r="N230" s="188"/>
    </row>
    <row r="231" spans="1:14" s="197" customFormat="1">
      <c r="A231" s="188"/>
      <c r="B231" s="189"/>
      <c r="F231" s="356"/>
      <c r="G231" s="356"/>
      <c r="H231" s="356"/>
      <c r="I231" s="356"/>
      <c r="J231" s="356"/>
      <c r="K231" s="356"/>
      <c r="L231" s="356"/>
      <c r="M231" s="356"/>
      <c r="N231" s="188"/>
    </row>
    <row r="232" spans="1:14" s="197" customFormat="1">
      <c r="A232" s="188"/>
      <c r="B232" s="189"/>
      <c r="F232" s="356"/>
      <c r="G232" s="356"/>
      <c r="H232" s="356"/>
      <c r="I232" s="356"/>
      <c r="J232" s="356"/>
      <c r="K232" s="356"/>
      <c r="L232" s="356"/>
      <c r="M232" s="356"/>
      <c r="N232" s="188"/>
    </row>
    <row r="233" spans="1:14" s="197" customFormat="1">
      <c r="A233" s="188"/>
      <c r="B233" s="189"/>
      <c r="F233" s="356"/>
      <c r="G233" s="356"/>
      <c r="H233" s="356"/>
      <c r="I233" s="356"/>
      <c r="J233" s="356"/>
      <c r="K233" s="356"/>
      <c r="L233" s="356"/>
      <c r="M233" s="356"/>
      <c r="N233" s="188"/>
    </row>
    <row r="234" spans="1:14" s="197" customFormat="1">
      <c r="A234" s="188"/>
      <c r="B234" s="189"/>
      <c r="F234" s="356"/>
      <c r="G234" s="356"/>
      <c r="H234" s="356"/>
      <c r="I234" s="356"/>
      <c r="J234" s="356"/>
      <c r="K234" s="356"/>
      <c r="L234" s="356"/>
      <c r="M234" s="356"/>
      <c r="N234" s="188"/>
    </row>
    <row r="235" spans="1:14" s="197" customFormat="1">
      <c r="A235" s="188"/>
      <c r="B235" s="189"/>
      <c r="F235" s="356"/>
      <c r="G235" s="356"/>
      <c r="H235" s="356"/>
      <c r="I235" s="356"/>
      <c r="J235" s="356"/>
      <c r="K235" s="356"/>
      <c r="L235" s="356"/>
      <c r="M235" s="356"/>
      <c r="N235" s="188"/>
    </row>
    <row r="236" spans="1:14" s="197" customFormat="1">
      <c r="A236" s="188"/>
      <c r="B236" s="189"/>
      <c r="F236" s="356"/>
      <c r="G236" s="356"/>
      <c r="H236" s="356"/>
      <c r="I236" s="356"/>
      <c r="J236" s="356"/>
      <c r="K236" s="356"/>
      <c r="L236" s="356"/>
      <c r="M236" s="356"/>
      <c r="N236" s="188"/>
    </row>
    <row r="237" spans="1:14" s="197" customFormat="1">
      <c r="A237" s="188"/>
      <c r="B237" s="189"/>
      <c r="F237" s="356"/>
      <c r="G237" s="356"/>
      <c r="H237" s="356"/>
      <c r="I237" s="356"/>
      <c r="J237" s="356"/>
      <c r="K237" s="356"/>
      <c r="L237" s="356"/>
      <c r="M237" s="356"/>
      <c r="N237" s="188"/>
    </row>
    <row r="238" spans="1:14" s="197" customFormat="1">
      <c r="A238" s="188"/>
      <c r="B238" s="189"/>
      <c r="F238" s="356"/>
      <c r="G238" s="356"/>
      <c r="H238" s="356"/>
      <c r="I238" s="356"/>
      <c r="J238" s="356"/>
      <c r="K238" s="356"/>
      <c r="L238" s="356"/>
      <c r="M238" s="356"/>
      <c r="N238" s="188"/>
    </row>
    <row r="239" spans="1:14" s="197" customFormat="1">
      <c r="A239" s="188"/>
      <c r="B239" s="189"/>
      <c r="F239" s="356"/>
      <c r="G239" s="356"/>
      <c r="H239" s="356"/>
      <c r="I239" s="356"/>
      <c r="J239" s="356"/>
      <c r="K239" s="356"/>
      <c r="L239" s="356"/>
      <c r="M239" s="356"/>
      <c r="N239" s="188"/>
    </row>
    <row r="240" spans="1:14" s="197" customFormat="1">
      <c r="A240" s="188"/>
      <c r="B240" s="189"/>
      <c r="F240" s="356"/>
      <c r="G240" s="356"/>
      <c r="H240" s="356"/>
      <c r="I240" s="356"/>
      <c r="J240" s="356"/>
      <c r="K240" s="356"/>
      <c r="L240" s="356"/>
      <c r="M240" s="356"/>
      <c r="N240" s="188"/>
    </row>
    <row r="241" spans="1:14" s="197" customFormat="1">
      <c r="A241" s="188"/>
      <c r="B241" s="189"/>
      <c r="F241" s="356"/>
      <c r="G241" s="356"/>
      <c r="H241" s="356"/>
      <c r="I241" s="356"/>
      <c r="J241" s="356"/>
      <c r="K241" s="356"/>
      <c r="L241" s="356"/>
      <c r="M241" s="356"/>
      <c r="N241" s="188"/>
    </row>
    <row r="242" spans="1:14" s="197" customFormat="1">
      <c r="A242" s="188"/>
      <c r="B242" s="189"/>
      <c r="F242" s="356"/>
      <c r="G242" s="356"/>
      <c r="H242" s="356"/>
      <c r="I242" s="356"/>
      <c r="J242" s="356"/>
      <c r="K242" s="356"/>
      <c r="L242" s="356"/>
      <c r="M242" s="356"/>
      <c r="N242" s="188"/>
    </row>
    <row r="243" spans="1:14" s="197" customFormat="1">
      <c r="A243" s="188"/>
      <c r="B243" s="189"/>
      <c r="F243" s="356"/>
      <c r="G243" s="356"/>
      <c r="H243" s="356"/>
      <c r="I243" s="356"/>
      <c r="J243" s="356"/>
      <c r="K243" s="356"/>
      <c r="L243" s="356"/>
      <c r="M243" s="356"/>
      <c r="N243" s="188"/>
    </row>
    <row r="244" spans="1:14" s="197" customFormat="1">
      <c r="A244" s="188"/>
      <c r="B244" s="189"/>
      <c r="F244" s="356"/>
      <c r="G244" s="356"/>
      <c r="H244" s="356"/>
      <c r="I244" s="356"/>
      <c r="J244" s="356"/>
      <c r="K244" s="356"/>
      <c r="L244" s="356"/>
      <c r="M244" s="356"/>
      <c r="N244" s="188"/>
    </row>
    <row r="245" spans="1:14" s="197" customFormat="1">
      <c r="A245" s="188"/>
      <c r="B245" s="189"/>
      <c r="F245" s="356"/>
      <c r="G245" s="356"/>
      <c r="H245" s="356"/>
      <c r="I245" s="356"/>
      <c r="J245" s="356"/>
      <c r="K245" s="356"/>
      <c r="L245" s="356"/>
      <c r="M245" s="356"/>
      <c r="N245" s="188"/>
    </row>
    <row r="246" spans="1:14" s="197" customFormat="1">
      <c r="A246" s="188"/>
      <c r="B246" s="189"/>
      <c r="F246" s="356"/>
      <c r="G246" s="356"/>
      <c r="H246" s="356"/>
      <c r="I246" s="356"/>
      <c r="J246" s="356"/>
      <c r="K246" s="356"/>
      <c r="L246" s="356"/>
      <c r="M246" s="356"/>
      <c r="N246" s="188"/>
    </row>
    <row r="247" spans="1:14" s="197" customFormat="1">
      <c r="A247" s="188"/>
      <c r="B247" s="189"/>
      <c r="F247" s="356"/>
      <c r="G247" s="356"/>
      <c r="H247" s="356"/>
      <c r="I247" s="356"/>
      <c r="J247" s="356"/>
      <c r="K247" s="356"/>
      <c r="L247" s="356"/>
      <c r="M247" s="356"/>
      <c r="N247" s="188"/>
    </row>
    <row r="248" spans="1:14" s="197" customFormat="1">
      <c r="A248" s="188"/>
      <c r="B248" s="189"/>
      <c r="F248" s="356"/>
      <c r="G248" s="356"/>
      <c r="H248" s="356"/>
      <c r="I248" s="356"/>
      <c r="J248" s="356"/>
      <c r="K248" s="356"/>
      <c r="L248" s="356"/>
      <c r="M248" s="356"/>
      <c r="N248" s="188"/>
    </row>
    <row r="249" spans="1:14" s="197" customFormat="1">
      <c r="A249" s="188"/>
      <c r="B249" s="189"/>
      <c r="F249" s="356"/>
      <c r="G249" s="356"/>
      <c r="H249" s="356"/>
      <c r="I249" s="356"/>
      <c r="J249" s="356"/>
      <c r="K249" s="356"/>
      <c r="L249" s="356"/>
      <c r="M249" s="356"/>
      <c r="N249" s="188"/>
    </row>
    <row r="250" spans="1:14" s="197" customFormat="1">
      <c r="A250" s="188"/>
      <c r="B250" s="189"/>
      <c r="F250" s="356"/>
      <c r="G250" s="356"/>
      <c r="H250" s="356"/>
      <c r="I250" s="356"/>
      <c r="J250" s="356"/>
      <c r="K250" s="356"/>
      <c r="L250" s="356"/>
      <c r="M250" s="356"/>
      <c r="N250" s="188"/>
    </row>
    <row r="251" spans="1:14" s="197" customFormat="1">
      <c r="A251" s="188"/>
      <c r="B251" s="189"/>
      <c r="F251" s="356"/>
      <c r="G251" s="356"/>
      <c r="H251" s="356"/>
      <c r="I251" s="356"/>
      <c r="J251" s="356"/>
      <c r="K251" s="356"/>
      <c r="L251" s="356"/>
      <c r="M251" s="356"/>
      <c r="N251" s="188"/>
    </row>
    <row r="252" spans="1:14" s="197" customFormat="1">
      <c r="A252" s="188"/>
      <c r="B252" s="189"/>
      <c r="F252" s="356"/>
      <c r="G252" s="356"/>
      <c r="H252" s="356"/>
      <c r="I252" s="356"/>
      <c r="J252" s="356"/>
      <c r="K252" s="356"/>
      <c r="L252" s="356"/>
      <c r="M252" s="356"/>
      <c r="N252" s="188"/>
    </row>
    <row r="253" spans="1:14" s="197" customFormat="1">
      <c r="A253" s="188"/>
      <c r="B253" s="189"/>
      <c r="F253" s="356"/>
      <c r="G253" s="356"/>
      <c r="H253" s="356"/>
      <c r="I253" s="356"/>
      <c r="J253" s="356"/>
      <c r="K253" s="356"/>
      <c r="L253" s="356"/>
      <c r="M253" s="356"/>
      <c r="N253" s="188"/>
    </row>
    <row r="254" spans="1:14" s="197" customFormat="1">
      <c r="A254" s="188"/>
      <c r="B254" s="189"/>
      <c r="F254" s="356"/>
      <c r="G254" s="356"/>
      <c r="H254" s="356"/>
      <c r="I254" s="356"/>
      <c r="J254" s="356"/>
      <c r="K254" s="356"/>
      <c r="L254" s="356"/>
      <c r="M254" s="356"/>
      <c r="N254" s="188"/>
    </row>
    <row r="255" spans="1:14" s="197" customFormat="1">
      <c r="A255" s="188"/>
      <c r="B255" s="189"/>
      <c r="F255" s="356"/>
      <c r="G255" s="356"/>
      <c r="H255" s="356"/>
      <c r="I255" s="356"/>
      <c r="J255" s="356"/>
      <c r="K255" s="356"/>
      <c r="L255" s="356"/>
      <c r="M255" s="356"/>
      <c r="N255" s="188"/>
    </row>
    <row r="256" spans="1:14" s="197" customFormat="1">
      <c r="A256" s="188"/>
      <c r="B256" s="189"/>
      <c r="F256" s="356"/>
      <c r="G256" s="356"/>
      <c r="H256" s="356"/>
      <c r="I256" s="356"/>
      <c r="J256" s="356"/>
      <c r="K256" s="356"/>
      <c r="L256" s="356"/>
      <c r="M256" s="356"/>
      <c r="N256" s="188"/>
    </row>
    <row r="257" spans="1:14" s="197" customFormat="1">
      <c r="A257" s="188"/>
      <c r="B257" s="189"/>
      <c r="F257" s="356"/>
      <c r="G257" s="356"/>
      <c r="H257" s="356"/>
      <c r="I257" s="356"/>
      <c r="J257" s="356"/>
      <c r="K257" s="356"/>
      <c r="L257" s="356"/>
      <c r="M257" s="356"/>
      <c r="N257" s="188"/>
    </row>
    <row r="258" spans="1:14" s="197" customFormat="1">
      <c r="A258" s="188"/>
      <c r="B258" s="189"/>
      <c r="F258" s="356"/>
      <c r="G258" s="356"/>
      <c r="H258" s="356"/>
      <c r="I258" s="356"/>
      <c r="J258" s="356"/>
      <c r="K258" s="356"/>
      <c r="L258" s="356"/>
      <c r="M258" s="356"/>
      <c r="N258" s="188"/>
    </row>
    <row r="259" spans="1:14" s="197" customFormat="1">
      <c r="A259" s="188"/>
      <c r="B259" s="189"/>
      <c r="F259" s="356"/>
      <c r="G259" s="356"/>
      <c r="H259" s="356"/>
      <c r="I259" s="356"/>
      <c r="J259" s="356"/>
      <c r="K259" s="356"/>
      <c r="L259" s="356"/>
      <c r="M259" s="356"/>
      <c r="N259" s="188"/>
    </row>
    <row r="260" spans="1:14" s="197" customFormat="1">
      <c r="A260" s="188"/>
      <c r="B260" s="189"/>
      <c r="F260" s="356"/>
      <c r="G260" s="356"/>
      <c r="H260" s="356"/>
      <c r="I260" s="356"/>
      <c r="J260" s="356"/>
      <c r="K260" s="356"/>
      <c r="L260" s="356"/>
      <c r="M260" s="356"/>
      <c r="N260" s="188"/>
    </row>
    <row r="261" spans="1:14" s="197" customFormat="1">
      <c r="A261" s="188"/>
      <c r="B261" s="189"/>
      <c r="F261" s="356"/>
      <c r="G261" s="356"/>
      <c r="H261" s="356"/>
      <c r="I261" s="356"/>
      <c r="J261" s="356"/>
      <c r="K261" s="356"/>
      <c r="L261" s="356"/>
      <c r="M261" s="356"/>
      <c r="N261" s="188"/>
    </row>
    <row r="262" spans="1:14" s="197" customFormat="1">
      <c r="A262" s="188"/>
      <c r="B262" s="189"/>
      <c r="F262" s="356"/>
      <c r="G262" s="356"/>
      <c r="H262" s="356"/>
      <c r="I262" s="356"/>
      <c r="J262" s="356"/>
      <c r="K262" s="356"/>
      <c r="L262" s="356"/>
      <c r="M262" s="356"/>
      <c r="N262" s="188"/>
    </row>
    <row r="263" spans="1:14" s="197" customFormat="1">
      <c r="A263" s="188"/>
      <c r="B263" s="189"/>
      <c r="F263" s="356"/>
      <c r="G263" s="356"/>
      <c r="H263" s="356"/>
      <c r="I263" s="356"/>
      <c r="J263" s="356"/>
      <c r="K263" s="356"/>
      <c r="L263" s="356"/>
      <c r="M263" s="356"/>
      <c r="N263" s="188"/>
    </row>
    <row r="264" spans="1:14" s="197" customFormat="1">
      <c r="A264" s="188"/>
      <c r="B264" s="189"/>
      <c r="F264" s="356"/>
      <c r="G264" s="356"/>
      <c r="H264" s="356"/>
      <c r="I264" s="356"/>
      <c r="J264" s="356"/>
      <c r="K264" s="356"/>
      <c r="L264" s="356"/>
      <c r="M264" s="356"/>
      <c r="N264" s="188"/>
    </row>
    <row r="265" spans="1:14" s="197" customFormat="1">
      <c r="A265" s="188"/>
      <c r="B265" s="189"/>
      <c r="F265" s="356"/>
      <c r="G265" s="356"/>
      <c r="H265" s="356"/>
      <c r="I265" s="356"/>
      <c r="J265" s="356"/>
      <c r="K265" s="356"/>
      <c r="L265" s="356"/>
      <c r="M265" s="356"/>
      <c r="N265" s="188"/>
    </row>
    <row r="266" spans="1:14" s="197" customFormat="1">
      <c r="A266" s="188"/>
      <c r="B266" s="189"/>
      <c r="F266" s="356"/>
      <c r="G266" s="356"/>
      <c r="H266" s="356"/>
      <c r="I266" s="356"/>
      <c r="J266" s="356"/>
      <c r="K266" s="356"/>
      <c r="L266" s="356"/>
      <c r="M266" s="356"/>
      <c r="N266" s="188"/>
    </row>
    <row r="267" spans="1:14" s="197" customFormat="1">
      <c r="A267" s="188"/>
      <c r="B267" s="189"/>
      <c r="F267" s="356"/>
      <c r="G267" s="356"/>
      <c r="H267" s="356"/>
      <c r="I267" s="356"/>
      <c r="J267" s="356"/>
      <c r="K267" s="356"/>
      <c r="L267" s="356"/>
      <c r="M267" s="356"/>
      <c r="N267" s="188"/>
    </row>
    <row r="268" spans="1:14" s="197" customFormat="1">
      <c r="A268" s="188"/>
      <c r="B268" s="189"/>
      <c r="F268" s="356"/>
      <c r="G268" s="356"/>
      <c r="H268" s="356"/>
      <c r="I268" s="356"/>
      <c r="J268" s="356"/>
      <c r="K268" s="356"/>
      <c r="L268" s="356"/>
      <c r="M268" s="356"/>
      <c r="N268" s="188"/>
    </row>
    <row r="269" spans="1:14" s="197" customFormat="1">
      <c r="A269" s="188"/>
      <c r="B269" s="189"/>
      <c r="F269" s="356"/>
      <c r="G269" s="356"/>
      <c r="H269" s="356"/>
      <c r="I269" s="356"/>
      <c r="J269" s="356"/>
      <c r="K269" s="356"/>
      <c r="L269" s="356"/>
      <c r="M269" s="356"/>
      <c r="N269" s="188"/>
    </row>
    <row r="270" spans="1:14" s="197" customFormat="1">
      <c r="A270" s="188"/>
      <c r="B270" s="189"/>
      <c r="F270" s="356"/>
      <c r="G270" s="356"/>
      <c r="H270" s="356"/>
      <c r="I270" s="356"/>
      <c r="J270" s="356"/>
      <c r="K270" s="356"/>
      <c r="L270" s="356"/>
      <c r="M270" s="356"/>
      <c r="N270" s="188"/>
    </row>
    <row r="271" spans="1:14" s="197" customFormat="1">
      <c r="A271" s="188"/>
      <c r="B271" s="189"/>
      <c r="F271" s="356"/>
      <c r="G271" s="356"/>
      <c r="H271" s="356"/>
      <c r="I271" s="356"/>
      <c r="J271" s="356"/>
      <c r="K271" s="356"/>
      <c r="L271" s="356"/>
      <c r="M271" s="356"/>
      <c r="N271" s="188"/>
    </row>
    <row r="272" spans="1:14" s="197" customFormat="1">
      <c r="A272" s="188"/>
      <c r="B272" s="189"/>
      <c r="F272" s="356"/>
      <c r="G272" s="356"/>
      <c r="H272" s="356"/>
      <c r="I272" s="356"/>
      <c r="J272" s="356"/>
      <c r="K272" s="356"/>
      <c r="L272" s="356"/>
      <c r="M272" s="356"/>
      <c r="N272" s="188"/>
    </row>
    <row r="273" spans="1:14" s="197" customFormat="1">
      <c r="A273" s="188"/>
      <c r="B273" s="189"/>
      <c r="F273" s="356"/>
      <c r="G273" s="356"/>
      <c r="H273" s="356"/>
      <c r="I273" s="356"/>
      <c r="J273" s="356"/>
      <c r="K273" s="356"/>
      <c r="L273" s="356"/>
      <c r="M273" s="356"/>
      <c r="N273" s="188"/>
    </row>
    <row r="274" spans="1:14" s="197" customFormat="1">
      <c r="A274" s="188"/>
      <c r="B274" s="189"/>
      <c r="F274" s="356"/>
      <c r="G274" s="356"/>
      <c r="H274" s="356"/>
      <c r="I274" s="356"/>
      <c r="J274" s="356"/>
      <c r="K274" s="356"/>
      <c r="L274" s="356"/>
      <c r="M274" s="356"/>
      <c r="N274" s="188"/>
    </row>
    <row r="275" spans="1:14" s="197" customFormat="1">
      <c r="A275" s="188"/>
      <c r="B275" s="189"/>
      <c r="F275" s="356"/>
      <c r="G275" s="356"/>
      <c r="H275" s="356"/>
      <c r="I275" s="356"/>
      <c r="J275" s="356"/>
      <c r="K275" s="356"/>
      <c r="L275" s="356"/>
      <c r="M275" s="356"/>
      <c r="N275" s="188"/>
    </row>
    <row r="276" spans="1:14" s="197" customFormat="1">
      <c r="A276" s="188"/>
      <c r="B276" s="189"/>
      <c r="F276" s="356"/>
      <c r="G276" s="356"/>
      <c r="H276" s="356"/>
      <c r="I276" s="356"/>
      <c r="J276" s="356"/>
      <c r="K276" s="356"/>
      <c r="L276" s="356"/>
      <c r="M276" s="356"/>
      <c r="N276" s="188"/>
    </row>
    <row r="277" spans="1:14" s="197" customFormat="1">
      <c r="A277" s="188"/>
      <c r="B277" s="189"/>
      <c r="F277" s="356"/>
      <c r="G277" s="356"/>
      <c r="H277" s="356"/>
      <c r="I277" s="356"/>
      <c r="J277" s="356"/>
      <c r="K277" s="356"/>
      <c r="L277" s="356"/>
      <c r="M277" s="356"/>
      <c r="N277" s="188"/>
    </row>
    <row r="278" spans="1:14" s="197" customFormat="1">
      <c r="A278" s="188"/>
      <c r="B278" s="189"/>
      <c r="F278" s="356"/>
      <c r="G278" s="356"/>
      <c r="H278" s="356"/>
      <c r="I278" s="356"/>
      <c r="J278" s="356"/>
      <c r="K278" s="356"/>
      <c r="L278" s="356"/>
      <c r="M278" s="356"/>
      <c r="N278" s="188"/>
    </row>
    <row r="279" spans="1:14" s="197" customFormat="1">
      <c r="A279" s="188"/>
      <c r="B279" s="189"/>
      <c r="F279" s="356"/>
      <c r="G279" s="356"/>
      <c r="H279" s="356"/>
      <c r="I279" s="356"/>
      <c r="J279" s="356"/>
      <c r="K279" s="356"/>
      <c r="L279" s="356"/>
      <c r="M279" s="356"/>
      <c r="N279" s="188"/>
    </row>
    <row r="280" spans="1:14" s="197" customFormat="1">
      <c r="A280" s="188"/>
      <c r="B280" s="189"/>
      <c r="F280" s="356"/>
      <c r="G280" s="356"/>
      <c r="H280" s="356"/>
      <c r="I280" s="356"/>
      <c r="J280" s="356"/>
      <c r="K280" s="356"/>
      <c r="L280" s="356"/>
      <c r="M280" s="356"/>
      <c r="N280" s="188"/>
    </row>
    <row r="281" spans="1:14" s="197" customFormat="1">
      <c r="A281" s="188"/>
      <c r="B281" s="189"/>
      <c r="F281" s="356"/>
      <c r="G281" s="356"/>
      <c r="H281" s="356"/>
      <c r="I281" s="356"/>
      <c r="J281" s="356"/>
      <c r="K281" s="356"/>
      <c r="L281" s="356"/>
      <c r="M281" s="356"/>
      <c r="N281" s="188"/>
    </row>
    <row r="282" spans="1:14" s="197" customFormat="1">
      <c r="A282" s="188"/>
      <c r="B282" s="189"/>
      <c r="F282" s="356"/>
      <c r="G282" s="356"/>
      <c r="H282" s="356"/>
      <c r="I282" s="356"/>
      <c r="J282" s="356"/>
      <c r="K282" s="356"/>
      <c r="L282" s="356"/>
      <c r="M282" s="356"/>
      <c r="N282" s="188"/>
    </row>
    <row r="283" spans="1:14" s="197" customFormat="1">
      <c r="A283" s="188"/>
      <c r="B283" s="189"/>
      <c r="F283" s="356"/>
      <c r="G283" s="356"/>
      <c r="H283" s="356"/>
      <c r="I283" s="356"/>
      <c r="J283" s="356"/>
      <c r="K283" s="356"/>
      <c r="L283" s="356"/>
      <c r="M283" s="356"/>
      <c r="N283" s="188"/>
    </row>
    <row r="284" spans="1:14" s="197" customFormat="1">
      <c r="A284" s="188"/>
      <c r="B284" s="189"/>
      <c r="F284" s="356"/>
      <c r="G284" s="356"/>
      <c r="H284" s="356"/>
      <c r="I284" s="356"/>
      <c r="J284" s="356"/>
      <c r="K284" s="356"/>
      <c r="L284" s="356"/>
      <c r="M284" s="356"/>
      <c r="N284" s="188"/>
    </row>
    <row r="285" spans="1:14" s="197" customFormat="1">
      <c r="A285" s="188"/>
      <c r="B285" s="189"/>
      <c r="F285" s="356"/>
      <c r="G285" s="356"/>
      <c r="H285" s="356"/>
      <c r="I285" s="356"/>
      <c r="J285" s="356"/>
      <c r="K285" s="356"/>
      <c r="L285" s="356"/>
      <c r="M285" s="356"/>
      <c r="N285" s="188"/>
    </row>
    <row r="286" spans="1:14" s="197" customFormat="1">
      <c r="A286" s="188"/>
      <c r="B286" s="189"/>
      <c r="F286" s="356"/>
      <c r="G286" s="356"/>
      <c r="H286" s="356"/>
      <c r="I286" s="356"/>
      <c r="J286" s="356"/>
      <c r="K286" s="356"/>
      <c r="L286" s="356"/>
      <c r="M286" s="356"/>
      <c r="N286" s="188"/>
    </row>
    <row r="287" spans="1:14" s="197" customFormat="1">
      <c r="A287" s="188"/>
      <c r="B287" s="189"/>
      <c r="F287" s="356"/>
      <c r="G287" s="356"/>
      <c r="H287" s="356"/>
      <c r="I287" s="356"/>
      <c r="J287" s="356"/>
      <c r="K287" s="356"/>
      <c r="L287" s="356"/>
      <c r="M287" s="356"/>
      <c r="N287" s="188"/>
    </row>
    <row r="288" spans="1:14" s="197" customFormat="1">
      <c r="A288" s="188"/>
      <c r="B288" s="189"/>
      <c r="F288" s="356"/>
      <c r="G288" s="356"/>
      <c r="H288" s="356"/>
      <c r="I288" s="356"/>
      <c r="J288" s="356"/>
      <c r="K288" s="356"/>
      <c r="L288" s="356"/>
      <c r="M288" s="356"/>
      <c r="N288" s="188"/>
    </row>
    <row r="289" spans="1:14" s="197" customFormat="1">
      <c r="A289" s="188"/>
      <c r="B289" s="189"/>
      <c r="F289" s="356"/>
      <c r="G289" s="356"/>
      <c r="H289" s="356"/>
      <c r="I289" s="356"/>
      <c r="J289" s="356"/>
      <c r="K289" s="356"/>
      <c r="L289" s="356"/>
      <c r="M289" s="356"/>
      <c r="N289" s="188"/>
    </row>
    <row r="290" spans="1:14" s="197" customFormat="1">
      <c r="A290" s="188"/>
      <c r="B290" s="189"/>
      <c r="F290" s="356"/>
      <c r="G290" s="356"/>
      <c r="H290" s="356"/>
      <c r="I290" s="356"/>
      <c r="J290" s="356"/>
      <c r="K290" s="356"/>
      <c r="L290" s="356"/>
      <c r="M290" s="356"/>
      <c r="N290" s="188"/>
    </row>
    <row r="291" spans="1:14" s="197" customFormat="1">
      <c r="A291" s="188"/>
      <c r="B291" s="189"/>
      <c r="F291" s="356"/>
      <c r="G291" s="356"/>
      <c r="H291" s="356"/>
      <c r="I291" s="356"/>
      <c r="J291" s="356"/>
      <c r="K291" s="356"/>
      <c r="L291" s="356"/>
      <c r="M291" s="356"/>
      <c r="N291" s="188"/>
    </row>
    <row r="292" spans="1:14" s="197" customFormat="1">
      <c r="A292" s="188"/>
      <c r="B292" s="189"/>
      <c r="F292" s="356"/>
      <c r="G292" s="356"/>
      <c r="H292" s="356"/>
      <c r="I292" s="356"/>
      <c r="J292" s="356"/>
      <c r="K292" s="356"/>
      <c r="L292" s="356"/>
      <c r="M292" s="356"/>
      <c r="N292" s="188"/>
    </row>
    <row r="293" spans="1:14" s="197" customFormat="1">
      <c r="A293" s="188"/>
      <c r="B293" s="189"/>
      <c r="F293" s="356"/>
      <c r="G293" s="356"/>
      <c r="H293" s="356"/>
      <c r="I293" s="356"/>
      <c r="J293" s="356"/>
      <c r="K293" s="356"/>
      <c r="L293" s="356"/>
      <c r="M293" s="356"/>
      <c r="N293" s="188"/>
    </row>
    <row r="294" spans="1:14" s="197" customFormat="1">
      <c r="A294" s="188"/>
      <c r="B294" s="189"/>
      <c r="F294" s="356"/>
      <c r="G294" s="356"/>
      <c r="H294" s="356"/>
      <c r="I294" s="356"/>
      <c r="J294" s="356"/>
      <c r="K294" s="356"/>
      <c r="L294" s="356"/>
      <c r="M294" s="356"/>
      <c r="N294" s="188"/>
    </row>
    <row r="295" spans="1:14" s="197" customFormat="1">
      <c r="A295" s="188"/>
      <c r="B295" s="189"/>
      <c r="F295" s="356"/>
      <c r="G295" s="356"/>
      <c r="H295" s="356"/>
      <c r="I295" s="356"/>
      <c r="J295" s="356"/>
      <c r="K295" s="356"/>
      <c r="L295" s="356"/>
      <c r="M295" s="356"/>
      <c r="N295" s="188"/>
    </row>
    <row r="296" spans="1:14" s="197" customFormat="1">
      <c r="A296" s="188"/>
      <c r="B296" s="189"/>
      <c r="F296" s="356"/>
      <c r="G296" s="356"/>
      <c r="H296" s="356"/>
      <c r="I296" s="356"/>
      <c r="J296" s="356"/>
      <c r="K296" s="356"/>
      <c r="L296" s="356"/>
      <c r="M296" s="356"/>
      <c r="N296" s="188"/>
    </row>
    <row r="297" spans="1:14" s="197" customFormat="1">
      <c r="A297" s="188"/>
      <c r="B297" s="189"/>
      <c r="F297" s="356"/>
      <c r="G297" s="356"/>
      <c r="H297" s="356"/>
      <c r="I297" s="356"/>
      <c r="J297" s="356"/>
      <c r="K297" s="356"/>
      <c r="L297" s="356"/>
      <c r="M297" s="356"/>
      <c r="N297" s="188"/>
    </row>
    <row r="298" spans="1:14" s="197" customFormat="1">
      <c r="A298" s="188"/>
      <c r="B298" s="189"/>
      <c r="F298" s="356"/>
      <c r="G298" s="356"/>
      <c r="H298" s="356"/>
      <c r="I298" s="356"/>
      <c r="J298" s="356"/>
      <c r="K298" s="356"/>
      <c r="L298" s="356"/>
      <c r="M298" s="356"/>
      <c r="N298" s="188"/>
    </row>
    <row r="299" spans="1:14" s="197" customFormat="1">
      <c r="A299" s="188"/>
      <c r="B299" s="189"/>
      <c r="F299" s="356"/>
      <c r="G299" s="356"/>
      <c r="H299" s="356"/>
      <c r="I299" s="356"/>
      <c r="J299" s="356"/>
      <c r="K299" s="356"/>
      <c r="L299" s="356"/>
      <c r="M299" s="356"/>
      <c r="N299" s="188"/>
    </row>
    <row r="300" spans="1:14" s="197" customFormat="1">
      <c r="A300" s="188"/>
      <c r="B300" s="189"/>
      <c r="F300" s="356"/>
      <c r="G300" s="356"/>
      <c r="H300" s="356"/>
      <c r="I300" s="356"/>
      <c r="J300" s="356"/>
      <c r="K300" s="356"/>
      <c r="L300" s="356"/>
      <c r="M300" s="356"/>
      <c r="N300" s="188"/>
    </row>
    <row r="301" spans="1:14" s="197" customFormat="1">
      <c r="A301" s="188"/>
      <c r="B301" s="189"/>
      <c r="F301" s="356"/>
      <c r="G301" s="356"/>
      <c r="H301" s="356"/>
      <c r="I301" s="356"/>
      <c r="J301" s="356"/>
      <c r="K301" s="356"/>
      <c r="L301" s="356"/>
      <c r="M301" s="356"/>
      <c r="N301" s="188"/>
    </row>
    <row r="302" spans="1:14" s="197" customFormat="1">
      <c r="A302" s="188"/>
      <c r="B302" s="189"/>
      <c r="F302" s="356"/>
      <c r="G302" s="356"/>
      <c r="H302" s="356"/>
      <c r="I302" s="356"/>
      <c r="J302" s="356"/>
      <c r="K302" s="356"/>
      <c r="L302" s="356"/>
      <c r="M302" s="356"/>
      <c r="N302" s="188"/>
    </row>
    <row r="303" spans="1:14" s="197" customFormat="1">
      <c r="A303" s="188"/>
      <c r="B303" s="189"/>
      <c r="F303" s="356"/>
      <c r="G303" s="356"/>
      <c r="H303" s="356"/>
      <c r="I303" s="356"/>
      <c r="J303" s="356"/>
      <c r="K303" s="356"/>
      <c r="L303" s="356"/>
      <c r="M303" s="356"/>
      <c r="N303" s="188"/>
    </row>
    <row r="304" spans="1:14" s="197" customFormat="1">
      <c r="A304" s="188"/>
      <c r="B304" s="189"/>
      <c r="F304" s="356"/>
      <c r="G304" s="356"/>
      <c r="H304" s="356"/>
      <c r="I304" s="356"/>
      <c r="J304" s="356"/>
      <c r="K304" s="356"/>
      <c r="L304" s="356"/>
      <c r="M304" s="356"/>
      <c r="N304" s="188"/>
    </row>
    <row r="305" spans="1:14" s="197" customFormat="1">
      <c r="A305" s="188"/>
      <c r="B305" s="189"/>
      <c r="F305" s="356"/>
      <c r="G305" s="356"/>
      <c r="H305" s="356"/>
      <c r="I305" s="356"/>
      <c r="J305" s="356"/>
      <c r="K305" s="356"/>
      <c r="L305" s="356"/>
      <c r="M305" s="356"/>
      <c r="N305" s="188"/>
    </row>
    <row r="306" spans="1:14" s="197" customFormat="1">
      <c r="A306" s="188"/>
      <c r="B306" s="189"/>
      <c r="F306" s="356"/>
      <c r="G306" s="356"/>
      <c r="H306" s="356"/>
      <c r="I306" s="356"/>
      <c r="J306" s="356"/>
      <c r="K306" s="356"/>
      <c r="L306" s="356"/>
      <c r="M306" s="356"/>
      <c r="N306" s="188"/>
    </row>
    <row r="307" spans="1:14" s="197" customFormat="1">
      <c r="A307" s="188"/>
      <c r="B307" s="189"/>
      <c r="F307" s="356"/>
      <c r="G307" s="356"/>
      <c r="H307" s="356"/>
      <c r="I307" s="356"/>
      <c r="J307" s="356"/>
      <c r="K307" s="356"/>
      <c r="L307" s="356"/>
      <c r="M307" s="356"/>
      <c r="N307" s="188"/>
    </row>
    <row r="308" spans="1:14" s="197" customFormat="1">
      <c r="A308" s="188"/>
      <c r="B308" s="189"/>
      <c r="F308" s="356"/>
      <c r="G308" s="356"/>
      <c r="H308" s="356"/>
      <c r="I308" s="356"/>
      <c r="J308" s="356"/>
      <c r="K308" s="356"/>
      <c r="L308" s="356"/>
      <c r="M308" s="356"/>
      <c r="N308" s="188"/>
    </row>
    <row r="309" spans="1:14" s="197" customFormat="1">
      <c r="A309" s="188"/>
      <c r="B309" s="189"/>
      <c r="F309" s="356"/>
      <c r="G309" s="356"/>
      <c r="H309" s="356"/>
      <c r="I309" s="356"/>
      <c r="J309" s="356"/>
      <c r="K309" s="356"/>
      <c r="L309" s="356"/>
      <c r="M309" s="356"/>
      <c r="N309" s="188"/>
    </row>
    <row r="310" spans="1:14" s="197" customFormat="1">
      <c r="A310" s="188"/>
      <c r="B310" s="189"/>
      <c r="F310" s="356"/>
      <c r="G310" s="356"/>
      <c r="H310" s="356"/>
      <c r="I310" s="356"/>
      <c r="J310" s="356"/>
      <c r="K310" s="356"/>
      <c r="L310" s="356"/>
      <c r="M310" s="356"/>
      <c r="N310" s="188"/>
    </row>
    <row r="311" spans="1:14" s="197" customFormat="1">
      <c r="A311" s="188"/>
      <c r="B311" s="189"/>
      <c r="F311" s="356"/>
      <c r="G311" s="356"/>
      <c r="H311" s="356"/>
      <c r="I311" s="356"/>
      <c r="J311" s="356"/>
      <c r="K311" s="356"/>
      <c r="L311" s="356"/>
      <c r="M311" s="356"/>
      <c r="N311" s="188"/>
    </row>
    <row r="312" spans="1:14" s="197" customFormat="1">
      <c r="A312" s="188"/>
      <c r="B312" s="189"/>
      <c r="F312" s="356"/>
      <c r="G312" s="356"/>
      <c r="H312" s="356"/>
      <c r="I312" s="356"/>
      <c r="J312" s="356"/>
      <c r="K312" s="356"/>
      <c r="L312" s="356"/>
      <c r="M312" s="356"/>
      <c r="N312" s="188"/>
    </row>
    <row r="313" spans="1:14" s="197" customFormat="1">
      <c r="A313" s="188"/>
      <c r="B313" s="189"/>
      <c r="F313" s="356"/>
      <c r="G313" s="356"/>
      <c r="H313" s="356"/>
      <c r="I313" s="356"/>
      <c r="J313" s="356"/>
      <c r="K313" s="356"/>
      <c r="L313" s="356"/>
      <c r="M313" s="356"/>
      <c r="N313" s="188"/>
    </row>
    <row r="314" spans="1:14" s="197" customFormat="1">
      <c r="A314" s="188"/>
      <c r="B314" s="189"/>
      <c r="F314" s="356"/>
      <c r="G314" s="356"/>
      <c r="H314" s="356"/>
      <c r="I314" s="356"/>
      <c r="J314" s="356"/>
      <c r="K314" s="356"/>
      <c r="L314" s="356"/>
      <c r="M314" s="356"/>
      <c r="N314" s="188"/>
    </row>
    <row r="315" spans="1:14" s="197" customFormat="1">
      <c r="A315" s="188"/>
      <c r="B315" s="189"/>
      <c r="F315" s="356"/>
      <c r="G315" s="356"/>
      <c r="H315" s="356"/>
      <c r="I315" s="356"/>
      <c r="J315" s="356"/>
      <c r="K315" s="356"/>
      <c r="L315" s="356"/>
      <c r="M315" s="356"/>
      <c r="N315" s="188"/>
    </row>
    <row r="316" spans="1:14" s="197" customFormat="1">
      <c r="A316" s="188"/>
      <c r="B316" s="189"/>
      <c r="F316" s="356"/>
      <c r="G316" s="356"/>
      <c r="H316" s="356"/>
      <c r="I316" s="356"/>
      <c r="J316" s="356"/>
      <c r="K316" s="356"/>
      <c r="L316" s="356"/>
      <c r="M316" s="356"/>
      <c r="N316" s="188"/>
    </row>
    <row r="317" spans="1:14" s="197" customFormat="1">
      <c r="A317" s="188"/>
      <c r="B317" s="189"/>
      <c r="F317" s="356"/>
      <c r="G317" s="356"/>
      <c r="H317" s="356"/>
      <c r="I317" s="356"/>
      <c r="J317" s="356"/>
      <c r="K317" s="356"/>
      <c r="L317" s="356"/>
      <c r="M317" s="356"/>
      <c r="N317" s="188"/>
    </row>
    <row r="318" spans="1:14" s="197" customFormat="1">
      <c r="A318" s="188"/>
      <c r="B318" s="189"/>
      <c r="F318" s="356"/>
      <c r="G318" s="356"/>
      <c r="H318" s="356"/>
      <c r="I318" s="356"/>
      <c r="J318" s="356"/>
      <c r="K318" s="356"/>
      <c r="L318" s="356"/>
      <c r="M318" s="356"/>
      <c r="N318" s="188"/>
    </row>
    <row r="319" spans="1:14" s="197" customFormat="1">
      <c r="A319" s="188"/>
      <c r="B319" s="189"/>
      <c r="F319" s="356"/>
      <c r="G319" s="356"/>
      <c r="H319" s="356"/>
      <c r="I319" s="356"/>
      <c r="J319" s="356"/>
      <c r="K319" s="356"/>
      <c r="L319" s="356"/>
      <c r="M319" s="356"/>
      <c r="N319" s="188"/>
    </row>
    <row r="320" spans="1:14" s="197" customFormat="1">
      <c r="A320" s="188"/>
      <c r="B320" s="189"/>
      <c r="F320" s="356"/>
      <c r="G320" s="356"/>
      <c r="H320" s="356"/>
      <c r="I320" s="356"/>
      <c r="J320" s="356"/>
      <c r="K320" s="356"/>
      <c r="L320" s="356"/>
      <c r="M320" s="356"/>
      <c r="N320" s="188"/>
    </row>
    <row r="321" spans="1:14" s="197" customFormat="1">
      <c r="A321" s="188"/>
      <c r="B321" s="189"/>
      <c r="F321" s="356"/>
      <c r="G321" s="356"/>
      <c r="H321" s="356"/>
      <c r="I321" s="356"/>
      <c r="J321" s="356"/>
      <c r="K321" s="356"/>
      <c r="L321" s="356"/>
      <c r="M321" s="356"/>
      <c r="N321" s="188"/>
    </row>
    <row r="322" spans="1:14" s="197" customFormat="1">
      <c r="A322" s="188"/>
      <c r="B322" s="189"/>
      <c r="F322" s="356"/>
      <c r="G322" s="356"/>
      <c r="H322" s="356"/>
      <c r="I322" s="356"/>
      <c r="J322" s="356"/>
      <c r="K322" s="356"/>
      <c r="L322" s="356"/>
      <c r="M322" s="356"/>
      <c r="N322" s="188"/>
    </row>
    <row r="323" spans="1:14" s="197" customFormat="1">
      <c r="A323" s="188"/>
      <c r="B323" s="189"/>
      <c r="F323" s="356"/>
      <c r="G323" s="356"/>
      <c r="H323" s="356"/>
      <c r="I323" s="356"/>
      <c r="J323" s="356"/>
      <c r="K323" s="356"/>
      <c r="L323" s="356"/>
      <c r="M323" s="356"/>
      <c r="N323" s="188"/>
    </row>
    <row r="324" spans="1:14" s="197" customFormat="1">
      <c r="A324" s="188"/>
      <c r="B324" s="189"/>
      <c r="F324" s="356"/>
      <c r="G324" s="356"/>
      <c r="H324" s="356"/>
      <c r="I324" s="356"/>
      <c r="J324" s="356"/>
      <c r="K324" s="356"/>
      <c r="L324" s="356"/>
      <c r="M324" s="356"/>
      <c r="N324" s="188"/>
    </row>
    <row r="325" spans="1:14" s="197" customFormat="1">
      <c r="A325" s="188"/>
      <c r="B325" s="189"/>
      <c r="F325" s="356"/>
      <c r="G325" s="356"/>
      <c r="H325" s="356"/>
      <c r="I325" s="356"/>
      <c r="J325" s="356"/>
      <c r="K325" s="356"/>
      <c r="L325" s="356"/>
      <c r="M325" s="356"/>
      <c r="N325" s="188"/>
    </row>
    <row r="326" spans="1:14" s="197" customFormat="1">
      <c r="A326" s="188"/>
      <c r="B326" s="189"/>
      <c r="F326" s="356"/>
      <c r="G326" s="356"/>
      <c r="H326" s="356"/>
      <c r="I326" s="356"/>
      <c r="J326" s="356"/>
      <c r="K326" s="356"/>
      <c r="L326" s="356"/>
      <c r="M326" s="356"/>
      <c r="N326" s="188"/>
    </row>
    <row r="327" spans="1:14" s="197" customFormat="1">
      <c r="A327" s="188"/>
      <c r="B327" s="189"/>
      <c r="F327" s="356"/>
      <c r="G327" s="356"/>
      <c r="H327" s="356"/>
      <c r="I327" s="356"/>
      <c r="J327" s="356"/>
      <c r="K327" s="356"/>
      <c r="L327" s="356"/>
      <c r="M327" s="356"/>
      <c r="N327" s="188"/>
    </row>
    <row r="328" spans="1:14" s="197" customFormat="1">
      <c r="A328" s="188"/>
      <c r="B328" s="189"/>
      <c r="F328" s="356"/>
      <c r="G328" s="356"/>
      <c r="H328" s="356"/>
      <c r="I328" s="356"/>
      <c r="J328" s="356"/>
      <c r="K328" s="356"/>
      <c r="L328" s="356"/>
      <c r="M328" s="356"/>
      <c r="N328" s="188"/>
    </row>
    <row r="329" spans="1:14" s="197" customFormat="1">
      <c r="A329" s="188"/>
      <c r="B329" s="189"/>
      <c r="F329" s="356"/>
      <c r="G329" s="356"/>
      <c r="H329" s="356"/>
      <c r="I329" s="356"/>
      <c r="J329" s="356"/>
      <c r="K329" s="356"/>
      <c r="L329" s="356"/>
      <c r="M329" s="356"/>
      <c r="N329" s="188"/>
    </row>
    <row r="330" spans="1:14" s="197" customFormat="1">
      <c r="A330" s="188"/>
      <c r="B330" s="189"/>
      <c r="F330" s="356"/>
      <c r="G330" s="356"/>
      <c r="H330" s="356"/>
      <c r="I330" s="356"/>
      <c r="J330" s="356"/>
      <c r="K330" s="356"/>
      <c r="L330" s="356"/>
      <c r="M330" s="356"/>
      <c r="N330" s="188"/>
    </row>
    <row r="331" spans="1:14" s="197" customFormat="1">
      <c r="A331" s="188"/>
      <c r="B331" s="189"/>
      <c r="F331" s="356"/>
      <c r="G331" s="356"/>
      <c r="H331" s="356"/>
      <c r="I331" s="356"/>
      <c r="J331" s="356"/>
      <c r="K331" s="356"/>
      <c r="L331" s="356"/>
      <c r="M331" s="356"/>
      <c r="N331" s="188"/>
    </row>
    <row r="332" spans="1:14" s="197" customFormat="1">
      <c r="A332" s="188"/>
      <c r="B332" s="189"/>
      <c r="F332" s="356"/>
      <c r="G332" s="356"/>
      <c r="H332" s="356"/>
      <c r="I332" s="356"/>
      <c r="J332" s="356"/>
      <c r="K332" s="356"/>
      <c r="L332" s="356"/>
      <c r="M332" s="356"/>
      <c r="N332" s="188"/>
    </row>
    <row r="333" spans="1:14" s="197" customFormat="1">
      <c r="A333" s="188"/>
      <c r="B333" s="189"/>
      <c r="F333" s="356"/>
      <c r="G333" s="356"/>
      <c r="H333" s="356"/>
      <c r="I333" s="356"/>
      <c r="J333" s="356"/>
      <c r="K333" s="356"/>
      <c r="L333" s="356"/>
      <c r="M333" s="356"/>
      <c r="N333" s="188"/>
    </row>
    <row r="334" spans="1:14" s="197" customFormat="1">
      <c r="A334" s="188"/>
      <c r="B334" s="189"/>
      <c r="F334" s="356"/>
      <c r="G334" s="356"/>
      <c r="H334" s="356"/>
      <c r="I334" s="356"/>
      <c r="J334" s="356"/>
      <c r="K334" s="356"/>
      <c r="L334" s="356"/>
      <c r="M334" s="356"/>
      <c r="N334" s="188"/>
    </row>
    <row r="335" spans="1:14" s="197" customFormat="1">
      <c r="A335" s="188"/>
      <c r="B335" s="189"/>
      <c r="F335" s="356"/>
      <c r="G335" s="356"/>
      <c r="H335" s="356"/>
      <c r="I335" s="356"/>
      <c r="J335" s="356"/>
      <c r="K335" s="356"/>
      <c r="L335" s="356"/>
      <c r="M335" s="356"/>
      <c r="N335" s="188"/>
    </row>
    <row r="336" spans="1:14" s="197" customFormat="1">
      <c r="A336" s="188"/>
      <c r="B336" s="189"/>
      <c r="F336" s="356"/>
      <c r="G336" s="356"/>
      <c r="H336" s="356"/>
      <c r="I336" s="356"/>
      <c r="J336" s="356"/>
      <c r="K336" s="356"/>
      <c r="L336" s="356"/>
      <c r="M336" s="356"/>
      <c r="N336" s="188"/>
    </row>
    <row r="337" spans="1:14" s="197" customFormat="1">
      <c r="A337" s="188"/>
      <c r="B337" s="189"/>
      <c r="F337" s="356"/>
      <c r="G337" s="356"/>
      <c r="H337" s="356"/>
      <c r="I337" s="356"/>
      <c r="J337" s="356"/>
      <c r="K337" s="356"/>
      <c r="L337" s="356"/>
      <c r="M337" s="356"/>
      <c r="N337" s="188"/>
    </row>
    <row r="338" spans="1:14" s="197" customFormat="1">
      <c r="A338" s="188"/>
      <c r="B338" s="189"/>
      <c r="F338" s="356"/>
      <c r="G338" s="356"/>
      <c r="H338" s="356"/>
      <c r="I338" s="356"/>
      <c r="J338" s="356"/>
      <c r="K338" s="356"/>
      <c r="L338" s="356"/>
      <c r="M338" s="356"/>
      <c r="N338" s="188"/>
    </row>
    <row r="339" spans="1:14" s="197" customFormat="1">
      <c r="A339" s="188"/>
      <c r="B339" s="189"/>
      <c r="F339" s="356"/>
      <c r="G339" s="356"/>
      <c r="H339" s="356"/>
      <c r="I339" s="356"/>
      <c r="J339" s="356"/>
      <c r="K339" s="356"/>
      <c r="L339" s="356"/>
      <c r="M339" s="356"/>
      <c r="N339" s="188"/>
    </row>
    <row r="340" spans="1:14" s="197" customFormat="1">
      <c r="A340" s="188"/>
      <c r="B340" s="189"/>
      <c r="F340" s="356"/>
      <c r="G340" s="356"/>
      <c r="H340" s="356"/>
      <c r="I340" s="356"/>
      <c r="J340" s="356"/>
      <c r="K340" s="356"/>
      <c r="L340" s="356"/>
      <c r="M340" s="356"/>
      <c r="N340" s="188"/>
    </row>
    <row r="341" spans="1:14" s="197" customFormat="1">
      <c r="A341" s="188"/>
      <c r="B341" s="189"/>
      <c r="F341" s="356"/>
      <c r="G341" s="356"/>
      <c r="H341" s="356"/>
      <c r="I341" s="356"/>
      <c r="J341" s="356"/>
      <c r="K341" s="356"/>
      <c r="L341" s="356"/>
      <c r="M341" s="356"/>
      <c r="N341" s="188"/>
    </row>
    <row r="342" spans="1:14" s="197" customFormat="1">
      <c r="A342" s="188"/>
      <c r="B342" s="189"/>
      <c r="F342" s="356"/>
      <c r="G342" s="356"/>
      <c r="H342" s="356"/>
      <c r="I342" s="356"/>
      <c r="J342" s="356"/>
      <c r="K342" s="356"/>
      <c r="L342" s="356"/>
      <c r="M342" s="356"/>
      <c r="N342" s="188"/>
    </row>
    <row r="343" spans="1:14" s="197" customFormat="1">
      <c r="A343" s="188"/>
      <c r="B343" s="189"/>
      <c r="F343" s="356"/>
      <c r="G343" s="356"/>
      <c r="H343" s="356"/>
      <c r="I343" s="356"/>
      <c r="J343" s="356"/>
      <c r="K343" s="356"/>
      <c r="L343" s="356"/>
      <c r="M343" s="356"/>
      <c r="N343" s="188"/>
    </row>
    <row r="344" spans="1:14" s="197" customFormat="1">
      <c r="A344" s="188"/>
      <c r="B344" s="189"/>
      <c r="F344" s="356"/>
      <c r="G344" s="356"/>
      <c r="H344" s="356"/>
      <c r="I344" s="356"/>
      <c r="J344" s="356"/>
      <c r="K344" s="356"/>
      <c r="L344" s="356"/>
      <c r="M344" s="356"/>
      <c r="N344" s="188"/>
    </row>
    <row r="345" spans="1:14" s="197" customFormat="1">
      <c r="A345" s="188"/>
      <c r="B345" s="189"/>
      <c r="F345" s="356"/>
      <c r="G345" s="356"/>
      <c r="H345" s="356"/>
      <c r="I345" s="356"/>
      <c r="J345" s="356"/>
      <c r="K345" s="356"/>
      <c r="L345" s="356"/>
      <c r="M345" s="356"/>
      <c r="N345" s="188"/>
    </row>
    <row r="346" spans="1:14" s="197" customFormat="1">
      <c r="A346" s="188"/>
      <c r="B346" s="189"/>
      <c r="F346" s="356"/>
      <c r="G346" s="356"/>
      <c r="H346" s="356"/>
      <c r="I346" s="356"/>
      <c r="J346" s="356"/>
      <c r="K346" s="356"/>
      <c r="L346" s="356"/>
      <c r="M346" s="356"/>
      <c r="N346" s="188"/>
    </row>
    <row r="347" spans="1:14" s="197" customFormat="1">
      <c r="A347" s="188"/>
      <c r="B347" s="189"/>
      <c r="F347" s="356"/>
      <c r="G347" s="356"/>
      <c r="H347" s="356"/>
      <c r="I347" s="356"/>
      <c r="J347" s="356"/>
      <c r="K347" s="356"/>
      <c r="L347" s="356"/>
      <c r="M347" s="356"/>
      <c r="N347" s="188"/>
    </row>
    <row r="348" spans="1:14" s="197" customFormat="1">
      <c r="A348" s="188"/>
      <c r="B348" s="189"/>
      <c r="F348" s="356"/>
      <c r="G348" s="356"/>
      <c r="H348" s="356"/>
      <c r="I348" s="356"/>
      <c r="J348" s="356"/>
      <c r="K348" s="356"/>
      <c r="L348" s="356"/>
      <c r="M348" s="356"/>
      <c r="N348" s="188"/>
    </row>
    <row r="349" spans="1:14" s="197" customFormat="1">
      <c r="A349" s="188"/>
      <c r="B349" s="189"/>
      <c r="F349" s="356"/>
      <c r="G349" s="356"/>
      <c r="H349" s="356"/>
      <c r="I349" s="356"/>
      <c r="J349" s="356"/>
      <c r="K349" s="356"/>
      <c r="L349" s="356"/>
      <c r="M349" s="356"/>
      <c r="N349" s="188"/>
    </row>
    <row r="350" spans="1:14" s="197" customFormat="1">
      <c r="A350" s="188"/>
      <c r="B350" s="189"/>
      <c r="F350" s="356"/>
      <c r="G350" s="356"/>
      <c r="H350" s="356"/>
      <c r="I350" s="356"/>
      <c r="J350" s="356"/>
      <c r="K350" s="356"/>
      <c r="L350" s="356"/>
      <c r="M350" s="356"/>
      <c r="N350" s="188"/>
    </row>
    <row r="351" spans="1:14" s="197" customFormat="1">
      <c r="A351" s="188"/>
      <c r="B351" s="189"/>
      <c r="F351" s="356"/>
      <c r="G351" s="356"/>
      <c r="H351" s="356"/>
      <c r="I351" s="356"/>
      <c r="J351" s="356"/>
      <c r="K351" s="356"/>
      <c r="L351" s="356"/>
      <c r="M351" s="356"/>
      <c r="N351" s="188"/>
    </row>
    <row r="352" spans="1:14" s="197" customFormat="1">
      <c r="A352" s="188"/>
      <c r="B352" s="189"/>
      <c r="F352" s="356"/>
      <c r="G352" s="356"/>
      <c r="H352" s="356"/>
      <c r="I352" s="356"/>
      <c r="J352" s="356"/>
      <c r="K352" s="356"/>
      <c r="L352" s="356"/>
      <c r="M352" s="356"/>
      <c r="N352" s="188"/>
    </row>
    <row r="353" spans="1:14" s="197" customFormat="1">
      <c r="A353" s="188"/>
      <c r="B353" s="189"/>
      <c r="F353" s="356"/>
      <c r="G353" s="356"/>
      <c r="H353" s="356"/>
      <c r="I353" s="356"/>
      <c r="J353" s="356"/>
      <c r="K353" s="356"/>
      <c r="L353" s="356"/>
      <c r="M353" s="356"/>
      <c r="N353" s="188"/>
    </row>
    <row r="354" spans="1:14" s="197" customFormat="1">
      <c r="A354" s="188"/>
      <c r="B354" s="189"/>
      <c r="F354" s="356"/>
      <c r="G354" s="356"/>
      <c r="H354" s="356"/>
      <c r="I354" s="356"/>
      <c r="J354" s="356"/>
      <c r="K354" s="356"/>
      <c r="L354" s="356"/>
      <c r="M354" s="356"/>
      <c r="N354" s="188"/>
    </row>
    <row r="355" spans="1:14" s="197" customFormat="1">
      <c r="A355" s="188"/>
      <c r="B355" s="189"/>
      <c r="F355" s="356"/>
      <c r="G355" s="356"/>
      <c r="H355" s="356"/>
      <c r="I355" s="356"/>
      <c r="J355" s="356"/>
      <c r="K355" s="356"/>
      <c r="L355" s="356"/>
      <c r="M355" s="356"/>
      <c r="N355" s="188"/>
    </row>
    <row r="356" spans="1:14" s="197" customFormat="1">
      <c r="A356" s="188"/>
      <c r="B356" s="189"/>
      <c r="F356" s="356"/>
      <c r="G356" s="356"/>
      <c r="H356" s="356"/>
      <c r="I356" s="356"/>
      <c r="J356" s="356"/>
      <c r="K356" s="356"/>
      <c r="L356" s="356"/>
      <c r="M356" s="356"/>
      <c r="N356" s="188"/>
    </row>
    <row r="357" spans="1:14" s="197" customFormat="1">
      <c r="A357" s="188"/>
      <c r="B357" s="189"/>
      <c r="F357" s="356"/>
      <c r="G357" s="356"/>
      <c r="H357" s="356"/>
      <c r="I357" s="356"/>
      <c r="J357" s="356"/>
      <c r="K357" s="356"/>
      <c r="L357" s="356"/>
      <c r="M357" s="356"/>
      <c r="N357" s="188"/>
    </row>
    <row r="358" spans="1:14" s="197" customFormat="1">
      <c r="A358" s="188"/>
      <c r="B358" s="189"/>
      <c r="F358" s="356"/>
      <c r="G358" s="356"/>
      <c r="H358" s="356"/>
      <c r="I358" s="356"/>
      <c r="J358" s="356"/>
      <c r="K358" s="356"/>
      <c r="L358" s="356"/>
      <c r="M358" s="356"/>
      <c r="N358" s="188"/>
    </row>
    <row r="359" spans="1:14" s="197" customFormat="1">
      <c r="A359" s="188"/>
      <c r="B359" s="189"/>
      <c r="F359" s="356"/>
      <c r="G359" s="356"/>
      <c r="H359" s="356"/>
      <c r="I359" s="356"/>
      <c r="J359" s="356"/>
      <c r="K359" s="356"/>
      <c r="L359" s="356"/>
      <c r="M359" s="356"/>
      <c r="N359" s="188"/>
    </row>
    <row r="360" spans="1:14" s="197" customFormat="1">
      <c r="A360" s="188"/>
      <c r="B360" s="189"/>
      <c r="F360" s="356"/>
      <c r="G360" s="356"/>
      <c r="H360" s="356"/>
      <c r="I360" s="356"/>
      <c r="J360" s="356"/>
      <c r="K360" s="356"/>
      <c r="L360" s="356"/>
      <c r="M360" s="356"/>
      <c r="N360" s="188"/>
    </row>
    <row r="361" spans="1:14" s="197" customFormat="1">
      <c r="A361" s="188"/>
      <c r="B361" s="189"/>
      <c r="F361" s="356"/>
      <c r="G361" s="356"/>
      <c r="H361" s="356"/>
      <c r="I361" s="356"/>
      <c r="J361" s="356"/>
      <c r="K361" s="356"/>
      <c r="L361" s="356"/>
      <c r="M361" s="356"/>
      <c r="N361" s="188"/>
    </row>
    <row r="362" spans="1:14" s="197" customFormat="1">
      <c r="A362" s="188"/>
      <c r="B362" s="189"/>
      <c r="F362" s="356"/>
      <c r="G362" s="356"/>
      <c r="H362" s="356"/>
      <c r="I362" s="356"/>
      <c r="J362" s="356"/>
      <c r="K362" s="356"/>
      <c r="L362" s="356"/>
      <c r="M362" s="356"/>
      <c r="N362" s="188"/>
    </row>
    <row r="363" spans="1:14" s="197" customFormat="1">
      <c r="A363" s="188"/>
      <c r="B363" s="189"/>
      <c r="F363" s="356"/>
      <c r="G363" s="356"/>
      <c r="H363" s="356"/>
      <c r="I363" s="356"/>
      <c r="J363" s="356"/>
      <c r="K363" s="356"/>
      <c r="L363" s="356"/>
      <c r="M363" s="356"/>
      <c r="N363" s="188"/>
    </row>
    <row r="364" spans="1:14" s="197" customFormat="1">
      <c r="A364" s="188"/>
      <c r="B364" s="189"/>
      <c r="F364" s="356"/>
      <c r="G364" s="356"/>
      <c r="H364" s="356"/>
      <c r="I364" s="356"/>
      <c r="J364" s="356"/>
      <c r="K364" s="356"/>
      <c r="L364" s="356"/>
      <c r="M364" s="356"/>
      <c r="N364" s="188"/>
    </row>
    <row r="365" spans="1:14" s="197" customFormat="1">
      <c r="A365" s="188"/>
      <c r="B365" s="189"/>
      <c r="F365" s="356"/>
      <c r="G365" s="356"/>
      <c r="H365" s="356"/>
      <c r="I365" s="356"/>
      <c r="J365" s="356"/>
      <c r="K365" s="356"/>
      <c r="L365" s="356"/>
      <c r="M365" s="356"/>
      <c r="N365" s="188"/>
    </row>
    <row r="366" spans="1:14" s="197" customFormat="1">
      <c r="A366" s="188"/>
      <c r="B366" s="189"/>
      <c r="F366" s="356"/>
      <c r="G366" s="356"/>
      <c r="H366" s="356"/>
      <c r="I366" s="356"/>
      <c r="J366" s="356"/>
      <c r="K366" s="356"/>
      <c r="L366" s="356"/>
      <c r="M366" s="356"/>
      <c r="N366" s="188"/>
    </row>
    <row r="367" spans="1:14" s="197" customFormat="1">
      <c r="A367" s="188"/>
      <c r="B367" s="189"/>
      <c r="F367" s="356"/>
      <c r="G367" s="356"/>
      <c r="H367" s="356"/>
      <c r="I367" s="356"/>
      <c r="J367" s="356"/>
      <c r="K367" s="356"/>
      <c r="L367" s="356"/>
      <c r="M367" s="356"/>
      <c r="N367" s="188"/>
    </row>
    <row r="368" spans="1:14" s="197" customFormat="1">
      <c r="A368" s="188"/>
      <c r="B368" s="189"/>
      <c r="F368" s="356"/>
      <c r="G368" s="356"/>
      <c r="H368" s="356"/>
      <c r="I368" s="356"/>
      <c r="J368" s="356"/>
      <c r="K368" s="356"/>
      <c r="L368" s="356"/>
      <c r="M368" s="356"/>
      <c r="N368" s="188"/>
    </row>
    <row r="369" spans="1:14" s="197" customFormat="1">
      <c r="A369" s="188"/>
      <c r="B369" s="189"/>
      <c r="F369" s="356"/>
      <c r="G369" s="356"/>
      <c r="H369" s="356"/>
      <c r="I369" s="356"/>
      <c r="J369" s="356"/>
      <c r="K369" s="356"/>
      <c r="L369" s="356"/>
      <c r="M369" s="356"/>
      <c r="N369" s="188"/>
    </row>
    <row r="370" spans="1:14" s="197" customFormat="1">
      <c r="A370" s="188"/>
      <c r="B370" s="189"/>
      <c r="F370" s="356"/>
      <c r="G370" s="356"/>
      <c r="H370" s="356"/>
      <c r="I370" s="356"/>
      <c r="J370" s="356"/>
      <c r="K370" s="356"/>
      <c r="L370" s="356"/>
      <c r="M370" s="356"/>
      <c r="N370" s="188"/>
    </row>
    <row r="371" spans="1:14" s="197" customFormat="1">
      <c r="A371" s="188"/>
      <c r="B371" s="189"/>
      <c r="F371" s="356"/>
      <c r="G371" s="356"/>
      <c r="H371" s="356"/>
      <c r="I371" s="356"/>
      <c r="J371" s="356"/>
      <c r="K371" s="356"/>
      <c r="L371" s="356"/>
      <c r="M371" s="356"/>
      <c r="N371" s="188"/>
    </row>
    <row r="372" spans="1:14" s="197" customFormat="1">
      <c r="A372" s="188"/>
      <c r="B372" s="189"/>
      <c r="F372" s="356"/>
      <c r="G372" s="356"/>
      <c r="H372" s="356"/>
      <c r="I372" s="356"/>
      <c r="J372" s="356"/>
      <c r="K372" s="356"/>
      <c r="L372" s="356"/>
      <c r="M372" s="356"/>
      <c r="N372" s="188"/>
    </row>
    <row r="373" spans="1:14" s="197" customFormat="1">
      <c r="A373" s="188"/>
      <c r="B373" s="189"/>
      <c r="F373" s="356"/>
      <c r="G373" s="356"/>
      <c r="H373" s="356"/>
      <c r="I373" s="356"/>
      <c r="J373" s="356"/>
      <c r="K373" s="356"/>
      <c r="L373" s="356"/>
      <c r="M373" s="356"/>
      <c r="N373" s="188"/>
    </row>
    <row r="374" spans="1:14" s="197" customFormat="1">
      <c r="A374" s="188"/>
      <c r="B374" s="189"/>
      <c r="F374" s="356"/>
      <c r="G374" s="356"/>
      <c r="H374" s="356"/>
      <c r="I374" s="356"/>
      <c r="J374" s="356"/>
      <c r="K374" s="356"/>
      <c r="L374" s="356"/>
      <c r="M374" s="356"/>
      <c r="N374" s="188"/>
    </row>
    <row r="375" spans="1:14" s="197" customFormat="1">
      <c r="A375" s="188"/>
      <c r="B375" s="189"/>
      <c r="F375" s="356"/>
      <c r="G375" s="356"/>
      <c r="H375" s="356"/>
      <c r="I375" s="356"/>
      <c r="J375" s="356"/>
      <c r="K375" s="356"/>
      <c r="L375" s="356"/>
      <c r="M375" s="356"/>
      <c r="N375" s="188"/>
    </row>
    <row r="376" spans="1:14" s="197" customFormat="1">
      <c r="A376" s="188"/>
      <c r="B376" s="189"/>
      <c r="F376" s="356"/>
      <c r="G376" s="356"/>
      <c r="H376" s="356"/>
      <c r="I376" s="356"/>
      <c r="J376" s="356"/>
      <c r="K376" s="356"/>
      <c r="L376" s="356"/>
      <c r="M376" s="356"/>
      <c r="N376" s="188"/>
    </row>
    <row r="377" spans="1:14" s="197" customFormat="1">
      <c r="A377" s="188"/>
      <c r="B377" s="189"/>
      <c r="F377" s="356"/>
      <c r="G377" s="356"/>
      <c r="H377" s="356"/>
      <c r="I377" s="356"/>
      <c r="J377" s="356"/>
      <c r="K377" s="356"/>
      <c r="L377" s="356"/>
      <c r="M377" s="356"/>
      <c r="N377" s="188"/>
    </row>
    <row r="378" spans="1:14" s="197" customFormat="1">
      <c r="A378" s="188"/>
      <c r="B378" s="189"/>
      <c r="F378" s="356"/>
      <c r="G378" s="356"/>
      <c r="H378" s="356"/>
      <c r="I378" s="356"/>
      <c r="J378" s="356"/>
      <c r="K378" s="356"/>
      <c r="L378" s="356"/>
      <c r="M378" s="356"/>
      <c r="N378" s="188"/>
    </row>
    <row r="379" spans="1:14" s="197" customFormat="1">
      <c r="A379" s="188"/>
      <c r="B379" s="189"/>
      <c r="F379" s="356"/>
      <c r="G379" s="356"/>
      <c r="H379" s="356"/>
      <c r="I379" s="356"/>
      <c r="J379" s="356"/>
      <c r="K379" s="356"/>
      <c r="L379" s="356"/>
      <c r="M379" s="356"/>
      <c r="N379" s="188"/>
    </row>
    <row r="380" spans="1:14" s="197" customFormat="1">
      <c r="A380" s="188"/>
      <c r="B380" s="189"/>
      <c r="F380" s="356"/>
      <c r="G380" s="356"/>
      <c r="H380" s="356"/>
      <c r="I380" s="356"/>
      <c r="J380" s="356"/>
      <c r="K380" s="356"/>
      <c r="L380" s="356"/>
      <c r="M380" s="356"/>
      <c r="N380" s="188"/>
    </row>
    <row r="381" spans="1:14" s="197" customFormat="1">
      <c r="A381" s="188"/>
      <c r="B381" s="189"/>
      <c r="F381" s="356"/>
      <c r="G381" s="356"/>
      <c r="H381" s="356"/>
      <c r="I381" s="356"/>
      <c r="J381" s="356"/>
      <c r="K381" s="356"/>
      <c r="L381" s="356"/>
      <c r="M381" s="356"/>
      <c r="N381" s="188"/>
    </row>
    <row r="382" spans="1:14" s="197" customFormat="1">
      <c r="A382" s="188"/>
      <c r="B382" s="189"/>
      <c r="F382" s="356"/>
      <c r="G382" s="356"/>
      <c r="H382" s="356"/>
      <c r="I382" s="356"/>
      <c r="J382" s="356"/>
      <c r="K382" s="356"/>
      <c r="L382" s="356"/>
      <c r="M382" s="356"/>
      <c r="N382" s="188"/>
    </row>
    <row r="383" spans="1:14" s="197" customFormat="1">
      <c r="A383" s="188"/>
      <c r="B383" s="189"/>
      <c r="F383" s="356"/>
      <c r="G383" s="356"/>
      <c r="H383" s="356"/>
      <c r="I383" s="356"/>
      <c r="J383" s="356"/>
      <c r="K383" s="356"/>
      <c r="L383" s="356"/>
      <c r="M383" s="356"/>
      <c r="N383" s="188"/>
    </row>
    <row r="384" spans="1:14" s="197" customFormat="1">
      <c r="A384" s="188"/>
      <c r="B384" s="189"/>
      <c r="F384" s="356"/>
      <c r="G384" s="356"/>
      <c r="H384" s="356"/>
      <c r="I384" s="356"/>
      <c r="J384" s="356"/>
      <c r="K384" s="356"/>
      <c r="L384" s="356"/>
      <c r="M384" s="356"/>
      <c r="N384" s="188"/>
    </row>
    <row r="385" spans="1:14" s="197" customFormat="1">
      <c r="A385" s="188"/>
      <c r="B385" s="189"/>
      <c r="F385" s="356"/>
      <c r="G385" s="356"/>
      <c r="H385" s="356"/>
      <c r="I385" s="356"/>
      <c r="J385" s="356"/>
      <c r="K385" s="356"/>
      <c r="L385" s="356"/>
      <c r="M385" s="356"/>
      <c r="N385" s="188"/>
    </row>
    <row r="386" spans="1:14" s="197" customFormat="1">
      <c r="A386" s="188"/>
      <c r="B386" s="189"/>
      <c r="F386" s="356"/>
      <c r="G386" s="356"/>
      <c r="H386" s="356"/>
      <c r="I386" s="356"/>
      <c r="J386" s="356"/>
      <c r="K386" s="356"/>
      <c r="L386" s="356"/>
      <c r="M386" s="356"/>
      <c r="N386" s="188"/>
    </row>
    <row r="387" spans="1:14" s="197" customFormat="1">
      <c r="A387" s="188"/>
      <c r="B387" s="189"/>
      <c r="F387" s="356"/>
      <c r="G387" s="356"/>
      <c r="H387" s="356"/>
      <c r="I387" s="356"/>
      <c r="J387" s="356"/>
      <c r="K387" s="356"/>
      <c r="L387" s="356"/>
      <c r="M387" s="356"/>
      <c r="N387" s="188"/>
    </row>
    <row r="388" spans="1:14" s="197" customFormat="1">
      <c r="A388" s="188"/>
      <c r="B388" s="189"/>
      <c r="F388" s="356"/>
      <c r="G388" s="356"/>
      <c r="H388" s="356"/>
      <c r="I388" s="356"/>
      <c r="J388" s="356"/>
      <c r="K388" s="356"/>
      <c r="L388" s="356"/>
      <c r="M388" s="356"/>
      <c r="N388" s="188"/>
    </row>
    <row r="389" spans="1:14" s="197" customFormat="1">
      <c r="A389" s="188"/>
      <c r="B389" s="189"/>
      <c r="F389" s="356"/>
      <c r="G389" s="356"/>
      <c r="H389" s="356"/>
      <c r="I389" s="356"/>
      <c r="J389" s="356"/>
      <c r="K389" s="356"/>
      <c r="L389" s="356"/>
      <c r="M389" s="356"/>
      <c r="N389" s="188"/>
    </row>
    <row r="390" spans="1:14" s="197" customFormat="1">
      <c r="A390" s="188"/>
      <c r="B390" s="189"/>
      <c r="F390" s="356"/>
      <c r="G390" s="356"/>
      <c r="H390" s="356"/>
      <c r="I390" s="356"/>
      <c r="J390" s="356"/>
      <c r="K390" s="356"/>
      <c r="L390" s="356"/>
      <c r="M390" s="356"/>
      <c r="N390" s="188"/>
    </row>
    <row r="391" spans="1:14" s="197" customFormat="1">
      <c r="A391" s="188"/>
      <c r="B391" s="189"/>
      <c r="F391" s="356"/>
      <c r="G391" s="356"/>
      <c r="H391" s="356"/>
      <c r="I391" s="356"/>
      <c r="J391" s="356"/>
      <c r="K391" s="356"/>
      <c r="L391" s="356"/>
      <c r="M391" s="356"/>
      <c r="N391" s="188"/>
    </row>
    <row r="392" spans="1:14" s="197" customFormat="1">
      <c r="A392" s="188"/>
      <c r="B392" s="189"/>
      <c r="F392" s="356"/>
      <c r="G392" s="356"/>
      <c r="H392" s="356"/>
      <c r="I392" s="356"/>
      <c r="J392" s="356"/>
      <c r="K392" s="356"/>
      <c r="L392" s="356"/>
      <c r="M392" s="356"/>
      <c r="N392" s="188"/>
    </row>
    <row r="393" spans="1:14" s="197" customFormat="1">
      <c r="A393" s="188"/>
      <c r="B393" s="189"/>
      <c r="F393" s="356"/>
      <c r="G393" s="356"/>
      <c r="H393" s="356"/>
      <c r="I393" s="356"/>
      <c r="J393" s="356"/>
      <c r="K393" s="356"/>
      <c r="L393" s="356"/>
      <c r="M393" s="356"/>
      <c r="N393" s="188"/>
    </row>
    <row r="394" spans="1:14" s="197" customFormat="1">
      <c r="A394" s="188"/>
      <c r="B394" s="189"/>
      <c r="F394" s="356"/>
      <c r="G394" s="356"/>
      <c r="H394" s="356"/>
      <c r="I394" s="356"/>
      <c r="J394" s="356"/>
      <c r="K394" s="356"/>
      <c r="L394" s="356"/>
      <c r="M394" s="356"/>
      <c r="N394" s="188"/>
    </row>
    <row r="395" spans="1:14" s="197" customFormat="1">
      <c r="A395" s="188"/>
      <c r="B395" s="189"/>
      <c r="F395" s="356"/>
      <c r="G395" s="356"/>
      <c r="H395" s="356"/>
      <c r="I395" s="356"/>
      <c r="J395" s="356"/>
      <c r="K395" s="356"/>
      <c r="L395" s="356"/>
      <c r="M395" s="356"/>
      <c r="N395" s="188"/>
    </row>
    <row r="396" spans="1:14" s="197" customFormat="1">
      <c r="A396" s="188"/>
      <c r="B396" s="189"/>
      <c r="F396" s="356"/>
      <c r="G396" s="356"/>
      <c r="H396" s="356"/>
      <c r="I396" s="356"/>
      <c r="J396" s="356"/>
      <c r="K396" s="356"/>
      <c r="L396" s="356"/>
      <c r="M396" s="356"/>
      <c r="N396" s="188"/>
    </row>
    <row r="397" spans="1:14" s="197" customFormat="1">
      <c r="A397" s="188"/>
      <c r="B397" s="189"/>
      <c r="F397" s="356"/>
      <c r="G397" s="356"/>
      <c r="H397" s="356"/>
      <c r="I397" s="356"/>
      <c r="J397" s="356"/>
      <c r="K397" s="356"/>
      <c r="L397" s="356"/>
      <c r="M397" s="356"/>
      <c r="N397" s="188"/>
    </row>
    <row r="398" spans="1:14" s="197" customFormat="1">
      <c r="A398" s="188"/>
      <c r="B398" s="189"/>
      <c r="F398" s="356"/>
      <c r="G398" s="356"/>
      <c r="H398" s="356"/>
      <c r="I398" s="356"/>
      <c r="J398" s="356"/>
      <c r="K398" s="356"/>
      <c r="L398" s="356"/>
      <c r="M398" s="356"/>
      <c r="N398" s="188"/>
    </row>
    <row r="399" spans="1:14" s="197" customFormat="1">
      <c r="A399" s="188"/>
      <c r="B399" s="189"/>
      <c r="F399" s="356"/>
      <c r="G399" s="356"/>
      <c r="H399" s="356"/>
      <c r="I399" s="356"/>
      <c r="J399" s="356"/>
      <c r="K399" s="356"/>
      <c r="L399" s="356"/>
      <c r="M399" s="356"/>
      <c r="N399" s="188"/>
    </row>
    <row r="400" spans="1:14" s="197" customFormat="1">
      <c r="A400" s="188"/>
      <c r="B400" s="189"/>
      <c r="F400" s="356"/>
      <c r="G400" s="356"/>
      <c r="H400" s="356"/>
      <c r="I400" s="356"/>
      <c r="J400" s="356"/>
      <c r="K400" s="356"/>
      <c r="L400" s="356"/>
      <c r="M400" s="356"/>
      <c r="N400" s="188"/>
    </row>
    <row r="401" spans="1:14" s="197" customFormat="1">
      <c r="A401" s="188"/>
      <c r="B401" s="189"/>
      <c r="F401" s="356"/>
      <c r="G401" s="356"/>
      <c r="H401" s="356"/>
      <c r="I401" s="356"/>
      <c r="J401" s="356"/>
      <c r="K401" s="356"/>
      <c r="L401" s="356"/>
      <c r="M401" s="356"/>
      <c r="N401" s="188"/>
    </row>
    <row r="402" spans="1:14" s="197" customFormat="1">
      <c r="A402" s="188"/>
      <c r="B402" s="189"/>
      <c r="F402" s="356"/>
      <c r="G402" s="356"/>
      <c r="H402" s="356"/>
      <c r="I402" s="356"/>
      <c r="J402" s="356"/>
      <c r="K402" s="356"/>
      <c r="L402" s="356"/>
      <c r="M402" s="356"/>
      <c r="N402" s="188"/>
    </row>
    <row r="403" spans="1:14" s="197" customFormat="1">
      <c r="A403" s="188"/>
      <c r="B403" s="189"/>
      <c r="F403" s="356"/>
      <c r="G403" s="356"/>
      <c r="H403" s="356"/>
      <c r="I403" s="356"/>
      <c r="J403" s="356"/>
      <c r="K403" s="356"/>
      <c r="L403" s="356"/>
      <c r="M403" s="356"/>
      <c r="N403" s="188"/>
    </row>
    <row r="404" spans="1:14" s="197" customFormat="1">
      <c r="A404" s="188"/>
      <c r="B404" s="189"/>
      <c r="F404" s="356"/>
      <c r="G404" s="356"/>
      <c r="H404" s="356"/>
      <c r="I404" s="356"/>
      <c r="J404" s="356"/>
      <c r="K404" s="356"/>
      <c r="L404" s="356"/>
      <c r="M404" s="356"/>
      <c r="N404" s="188"/>
    </row>
    <row r="405" spans="1:14" s="197" customFormat="1">
      <c r="A405" s="188"/>
      <c r="B405" s="189"/>
      <c r="F405" s="356"/>
      <c r="G405" s="356"/>
      <c r="H405" s="356"/>
      <c r="I405" s="356"/>
      <c r="J405" s="356"/>
      <c r="K405" s="356"/>
      <c r="L405" s="356"/>
      <c r="M405" s="356"/>
      <c r="N405" s="188"/>
    </row>
    <row r="406" spans="1:14" s="197" customFormat="1">
      <c r="A406" s="188"/>
      <c r="B406" s="189"/>
      <c r="F406" s="356"/>
      <c r="G406" s="356"/>
      <c r="H406" s="356"/>
      <c r="I406" s="356"/>
      <c r="J406" s="356"/>
      <c r="K406" s="356"/>
      <c r="L406" s="356"/>
      <c r="M406" s="356"/>
      <c r="N406" s="188"/>
    </row>
    <row r="407" spans="1:14" s="197" customFormat="1">
      <c r="A407" s="188"/>
      <c r="B407" s="189"/>
      <c r="F407" s="356"/>
      <c r="G407" s="356"/>
      <c r="H407" s="356"/>
      <c r="I407" s="356"/>
      <c r="J407" s="356"/>
      <c r="K407" s="356"/>
      <c r="L407" s="356"/>
      <c r="M407" s="356"/>
      <c r="N407" s="188"/>
    </row>
    <row r="408" spans="1:14" s="197" customFormat="1">
      <c r="A408" s="188"/>
      <c r="B408" s="189"/>
      <c r="F408" s="356"/>
      <c r="G408" s="356"/>
      <c r="H408" s="356"/>
      <c r="I408" s="356"/>
      <c r="J408" s="356"/>
      <c r="K408" s="356"/>
      <c r="L408" s="356"/>
      <c r="M408" s="356"/>
      <c r="N408" s="188"/>
    </row>
    <row r="409" spans="1:14" s="197" customFormat="1">
      <c r="A409" s="188"/>
      <c r="B409" s="189"/>
      <c r="F409" s="356"/>
      <c r="G409" s="356"/>
      <c r="H409" s="356"/>
      <c r="I409" s="356"/>
      <c r="J409" s="356"/>
      <c r="K409" s="356"/>
      <c r="L409" s="356"/>
      <c r="M409" s="356"/>
      <c r="N409" s="188"/>
    </row>
    <row r="410" spans="1:14" s="197" customFormat="1">
      <c r="A410" s="188"/>
      <c r="B410" s="189"/>
      <c r="F410" s="356"/>
      <c r="G410" s="356"/>
      <c r="H410" s="356"/>
      <c r="I410" s="356"/>
      <c r="J410" s="356"/>
      <c r="K410" s="356"/>
      <c r="L410" s="356"/>
      <c r="M410" s="356"/>
      <c r="N410" s="188"/>
    </row>
    <row r="411" spans="1:14" s="197" customFormat="1">
      <c r="A411" s="188"/>
      <c r="B411" s="189"/>
      <c r="F411" s="356"/>
      <c r="G411" s="356"/>
      <c r="H411" s="356"/>
      <c r="I411" s="356"/>
      <c r="J411" s="356"/>
      <c r="K411" s="356"/>
      <c r="L411" s="356"/>
      <c r="M411" s="356"/>
      <c r="N411" s="188"/>
    </row>
    <row r="412" spans="1:14" s="197" customFormat="1">
      <c r="A412" s="188"/>
      <c r="B412" s="189"/>
      <c r="F412" s="356"/>
      <c r="G412" s="356"/>
      <c r="H412" s="356"/>
      <c r="I412" s="356"/>
      <c r="J412" s="356"/>
      <c r="K412" s="356"/>
      <c r="L412" s="356"/>
      <c r="M412" s="356"/>
      <c r="N412" s="188"/>
    </row>
    <row r="413" spans="1:14" s="197" customFormat="1">
      <c r="A413" s="188"/>
      <c r="B413" s="189"/>
      <c r="F413" s="356"/>
      <c r="G413" s="356"/>
      <c r="H413" s="356"/>
      <c r="I413" s="356"/>
      <c r="J413" s="356"/>
      <c r="K413" s="356"/>
      <c r="L413" s="356"/>
      <c r="M413" s="356"/>
      <c r="N413" s="188"/>
    </row>
    <row r="414" spans="1:14" s="197" customFormat="1">
      <c r="A414" s="188"/>
      <c r="B414" s="189"/>
      <c r="F414" s="356"/>
      <c r="G414" s="356"/>
      <c r="H414" s="356"/>
      <c r="I414" s="356"/>
      <c r="J414" s="356"/>
      <c r="K414" s="356"/>
      <c r="L414" s="356"/>
      <c r="M414" s="356"/>
      <c r="N414" s="188"/>
    </row>
    <row r="415" spans="1:14" s="197" customFormat="1">
      <c r="A415" s="188"/>
      <c r="B415" s="189"/>
      <c r="F415" s="356"/>
      <c r="G415" s="356"/>
      <c r="H415" s="356"/>
      <c r="I415" s="356"/>
      <c r="J415" s="356"/>
      <c r="K415" s="356"/>
      <c r="L415" s="356"/>
      <c r="M415" s="356"/>
      <c r="N415" s="188"/>
    </row>
    <row r="416" spans="1:14" s="197" customFormat="1">
      <c r="A416" s="188"/>
      <c r="B416" s="189"/>
      <c r="F416" s="356"/>
      <c r="G416" s="356"/>
      <c r="H416" s="356"/>
      <c r="I416" s="356"/>
      <c r="J416" s="356"/>
      <c r="K416" s="356"/>
      <c r="L416" s="356"/>
      <c r="M416" s="356"/>
      <c r="N416" s="188"/>
    </row>
    <row r="417" spans="1:14" s="197" customFormat="1">
      <c r="A417" s="188"/>
      <c r="B417" s="189"/>
      <c r="F417" s="356"/>
      <c r="G417" s="356"/>
      <c r="H417" s="356"/>
      <c r="I417" s="356"/>
      <c r="J417" s="356"/>
      <c r="K417" s="356"/>
      <c r="L417" s="356"/>
      <c r="M417" s="356"/>
      <c r="N417" s="188"/>
    </row>
    <row r="418" spans="1:14" s="197" customFormat="1">
      <c r="A418" s="188"/>
      <c r="B418" s="189"/>
      <c r="F418" s="356"/>
      <c r="G418" s="356"/>
      <c r="H418" s="356"/>
      <c r="I418" s="356"/>
      <c r="J418" s="356"/>
      <c r="K418" s="356"/>
      <c r="L418" s="356"/>
      <c r="M418" s="356"/>
      <c r="N418" s="188"/>
    </row>
    <row r="419" spans="1:14" s="197" customFormat="1">
      <c r="A419" s="188"/>
      <c r="B419" s="189"/>
      <c r="F419" s="356"/>
      <c r="G419" s="356"/>
      <c r="H419" s="356"/>
      <c r="I419" s="356"/>
      <c r="J419" s="356"/>
      <c r="K419" s="356"/>
      <c r="L419" s="356"/>
      <c r="M419" s="356"/>
      <c r="N419" s="188"/>
    </row>
    <row r="420" spans="1:14" s="197" customFormat="1">
      <c r="A420" s="188"/>
      <c r="B420" s="189"/>
      <c r="F420" s="356"/>
      <c r="G420" s="356"/>
      <c r="H420" s="356"/>
      <c r="I420" s="356"/>
      <c r="J420" s="356"/>
      <c r="K420" s="356"/>
      <c r="L420" s="356"/>
      <c r="M420" s="356"/>
      <c r="N420" s="188"/>
    </row>
    <row r="421" spans="1:14" s="197" customFormat="1">
      <c r="A421" s="188"/>
      <c r="B421" s="189"/>
      <c r="F421" s="356"/>
      <c r="G421" s="356"/>
      <c r="H421" s="356"/>
      <c r="I421" s="356"/>
      <c r="J421" s="356"/>
      <c r="K421" s="356"/>
      <c r="L421" s="356"/>
      <c r="M421" s="356"/>
      <c r="N421" s="188"/>
    </row>
    <row r="422" spans="1:14" s="197" customFormat="1">
      <c r="A422" s="188"/>
      <c r="B422" s="189"/>
      <c r="F422" s="356"/>
      <c r="G422" s="356"/>
      <c r="H422" s="356"/>
      <c r="I422" s="356"/>
      <c r="J422" s="356"/>
      <c r="K422" s="356"/>
      <c r="L422" s="356"/>
      <c r="M422" s="356"/>
      <c r="N422" s="188"/>
    </row>
    <row r="423" spans="1:14" s="197" customFormat="1">
      <c r="A423" s="188"/>
      <c r="B423" s="189"/>
      <c r="F423" s="356"/>
      <c r="G423" s="356"/>
      <c r="H423" s="356"/>
      <c r="I423" s="356"/>
      <c r="J423" s="356"/>
      <c r="K423" s="356"/>
      <c r="L423" s="356"/>
      <c r="M423" s="356"/>
      <c r="N423" s="188"/>
    </row>
    <row r="424" spans="1:14" s="197" customFormat="1">
      <c r="A424" s="188"/>
      <c r="B424" s="189"/>
      <c r="F424" s="356"/>
      <c r="G424" s="356"/>
      <c r="H424" s="356"/>
      <c r="I424" s="356"/>
      <c r="J424" s="356"/>
      <c r="K424" s="356"/>
      <c r="L424" s="356"/>
      <c r="M424" s="356"/>
      <c r="N424" s="188"/>
    </row>
    <row r="425" spans="1:14" s="197" customFormat="1">
      <c r="A425" s="188"/>
      <c r="B425" s="189"/>
      <c r="F425" s="356"/>
      <c r="G425" s="356"/>
      <c r="H425" s="356"/>
      <c r="I425" s="356"/>
      <c r="J425" s="356"/>
      <c r="K425" s="356"/>
      <c r="L425" s="356"/>
      <c r="M425" s="356"/>
      <c r="N425" s="188"/>
    </row>
    <row r="426" spans="1:14" s="197" customFormat="1">
      <c r="A426" s="188"/>
      <c r="B426" s="189"/>
      <c r="F426" s="356"/>
      <c r="G426" s="356"/>
      <c r="H426" s="356"/>
      <c r="I426" s="356"/>
      <c r="J426" s="356"/>
      <c r="K426" s="356"/>
      <c r="L426" s="356"/>
      <c r="M426" s="356"/>
      <c r="N426" s="188"/>
    </row>
    <row r="427" spans="1:14" s="197" customFormat="1">
      <c r="A427" s="188"/>
      <c r="B427" s="189"/>
      <c r="F427" s="356"/>
      <c r="G427" s="356"/>
      <c r="H427" s="356"/>
      <c r="I427" s="356"/>
      <c r="J427" s="356"/>
      <c r="K427" s="356"/>
      <c r="L427" s="356"/>
      <c r="M427" s="356"/>
      <c r="N427" s="188"/>
    </row>
    <row r="428" spans="1:14" s="197" customFormat="1">
      <c r="A428" s="188"/>
      <c r="B428" s="189"/>
      <c r="F428" s="356"/>
      <c r="G428" s="356"/>
      <c r="H428" s="356"/>
      <c r="I428" s="356"/>
      <c r="J428" s="356"/>
      <c r="K428" s="356"/>
      <c r="L428" s="356"/>
      <c r="M428" s="356"/>
      <c r="N428" s="188"/>
    </row>
    <row r="429" spans="1:14" s="197" customFormat="1">
      <c r="A429" s="188"/>
      <c r="B429" s="189"/>
      <c r="F429" s="356"/>
      <c r="G429" s="356"/>
      <c r="H429" s="356"/>
      <c r="I429" s="356"/>
      <c r="J429" s="356"/>
      <c r="K429" s="356"/>
      <c r="L429" s="356"/>
      <c r="M429" s="356"/>
      <c r="N429" s="188"/>
    </row>
    <row r="430" spans="1:14" s="197" customFormat="1">
      <c r="A430" s="188"/>
      <c r="B430" s="189"/>
      <c r="F430" s="356"/>
      <c r="G430" s="356"/>
      <c r="H430" s="356"/>
      <c r="I430" s="356"/>
      <c r="J430" s="356"/>
      <c r="K430" s="356"/>
      <c r="L430" s="356"/>
      <c r="M430" s="356"/>
      <c r="N430" s="188"/>
    </row>
    <row r="431" spans="1:14" s="197" customFormat="1">
      <c r="A431" s="188"/>
      <c r="B431" s="189"/>
      <c r="F431" s="356"/>
      <c r="G431" s="356"/>
      <c r="H431" s="356"/>
      <c r="I431" s="356"/>
      <c r="J431" s="356"/>
      <c r="K431" s="356"/>
      <c r="L431" s="356"/>
      <c r="M431" s="356"/>
      <c r="N431" s="188"/>
    </row>
    <row r="432" spans="1:14" s="197" customFormat="1">
      <c r="A432" s="188"/>
      <c r="B432" s="189"/>
      <c r="F432" s="356"/>
      <c r="G432" s="356"/>
      <c r="H432" s="356"/>
      <c r="I432" s="356"/>
      <c r="J432" s="356"/>
      <c r="K432" s="356"/>
      <c r="L432" s="356"/>
      <c r="M432" s="356"/>
      <c r="N432" s="188"/>
    </row>
    <row r="433" spans="1:14" s="197" customFormat="1">
      <c r="A433" s="188"/>
      <c r="B433" s="189"/>
      <c r="F433" s="356"/>
      <c r="G433" s="356"/>
      <c r="H433" s="356"/>
      <c r="I433" s="356"/>
      <c r="J433" s="356"/>
      <c r="K433" s="356"/>
      <c r="L433" s="356"/>
      <c r="M433" s="356"/>
      <c r="N433" s="188"/>
    </row>
    <row r="434" spans="1:14" s="197" customFormat="1">
      <c r="A434" s="188"/>
      <c r="B434" s="189"/>
      <c r="F434" s="356"/>
      <c r="G434" s="356"/>
      <c r="H434" s="356"/>
      <c r="I434" s="356"/>
      <c r="J434" s="356"/>
      <c r="K434" s="356"/>
      <c r="L434" s="356"/>
      <c r="M434" s="356"/>
      <c r="N434" s="188"/>
    </row>
    <row r="435" spans="1:14" s="197" customFormat="1">
      <c r="A435" s="188"/>
      <c r="B435" s="189"/>
      <c r="F435" s="356"/>
      <c r="G435" s="356"/>
      <c r="H435" s="356"/>
      <c r="I435" s="356"/>
      <c r="J435" s="356"/>
      <c r="K435" s="356"/>
      <c r="L435" s="356"/>
      <c r="M435" s="356"/>
      <c r="N435" s="188"/>
    </row>
    <row r="436" spans="1:14" s="197" customFormat="1">
      <c r="A436" s="188"/>
      <c r="B436" s="189"/>
      <c r="F436" s="356"/>
      <c r="G436" s="356"/>
      <c r="H436" s="356"/>
      <c r="I436" s="356"/>
      <c r="J436" s="356"/>
      <c r="K436" s="356"/>
      <c r="L436" s="356"/>
      <c r="M436" s="356"/>
      <c r="N436" s="188"/>
    </row>
    <row r="437" spans="1:14" s="197" customFormat="1">
      <c r="A437" s="188"/>
      <c r="B437" s="189"/>
      <c r="F437" s="356"/>
      <c r="G437" s="356"/>
      <c r="H437" s="356"/>
      <c r="I437" s="356"/>
      <c r="J437" s="356"/>
      <c r="K437" s="356"/>
      <c r="L437" s="356"/>
      <c r="M437" s="356"/>
      <c r="N437" s="188"/>
    </row>
    <row r="438" spans="1:14" s="197" customFormat="1">
      <c r="A438" s="188"/>
      <c r="B438" s="189"/>
      <c r="F438" s="356"/>
      <c r="G438" s="356"/>
      <c r="H438" s="356"/>
      <c r="I438" s="356"/>
      <c r="J438" s="356"/>
      <c r="K438" s="356"/>
      <c r="L438" s="356"/>
      <c r="M438" s="356"/>
      <c r="N438" s="188"/>
    </row>
    <row r="439" spans="1:14" s="197" customFormat="1">
      <c r="A439" s="188"/>
      <c r="B439" s="189"/>
      <c r="F439" s="356"/>
      <c r="G439" s="356"/>
      <c r="H439" s="356"/>
      <c r="I439" s="356"/>
      <c r="J439" s="356"/>
      <c r="K439" s="356"/>
      <c r="L439" s="356"/>
      <c r="M439" s="356"/>
      <c r="N439" s="188"/>
    </row>
    <row r="440" spans="1:14" s="197" customFormat="1">
      <c r="A440" s="188"/>
      <c r="B440" s="189"/>
      <c r="F440" s="356"/>
      <c r="G440" s="356"/>
      <c r="H440" s="356"/>
      <c r="I440" s="356"/>
      <c r="J440" s="356"/>
      <c r="K440" s="356"/>
      <c r="L440" s="356"/>
      <c r="M440" s="356"/>
      <c r="N440" s="188"/>
    </row>
    <row r="441" spans="1:14" s="197" customFormat="1">
      <c r="A441" s="188"/>
      <c r="B441" s="189"/>
      <c r="F441" s="356"/>
      <c r="G441" s="356"/>
      <c r="H441" s="356"/>
      <c r="I441" s="356"/>
      <c r="J441" s="356"/>
      <c r="K441" s="356"/>
      <c r="L441" s="356"/>
      <c r="M441" s="356"/>
      <c r="N441" s="188"/>
    </row>
    <row r="442" spans="1:14" s="197" customFormat="1">
      <c r="A442" s="188"/>
      <c r="B442" s="189"/>
      <c r="F442" s="356"/>
      <c r="G442" s="356"/>
      <c r="H442" s="356"/>
      <c r="I442" s="356"/>
      <c r="J442" s="356"/>
      <c r="K442" s="356"/>
      <c r="L442" s="356"/>
      <c r="M442" s="356"/>
      <c r="N442" s="188"/>
    </row>
    <row r="443" spans="1:14" s="197" customFormat="1">
      <c r="A443" s="188"/>
      <c r="B443" s="189"/>
      <c r="F443" s="356"/>
      <c r="G443" s="356"/>
      <c r="H443" s="356"/>
      <c r="I443" s="356"/>
      <c r="J443" s="356"/>
      <c r="K443" s="356"/>
      <c r="L443" s="356"/>
      <c r="M443" s="356"/>
      <c r="N443" s="188"/>
    </row>
    <row r="444" spans="1:14" s="197" customFormat="1">
      <c r="A444" s="188"/>
      <c r="B444" s="189"/>
      <c r="F444" s="356"/>
      <c r="G444" s="356"/>
      <c r="H444" s="356"/>
      <c r="I444" s="356"/>
      <c r="J444" s="356"/>
      <c r="K444" s="356"/>
      <c r="L444" s="356"/>
      <c r="M444" s="356"/>
      <c r="N444" s="188"/>
    </row>
    <row r="445" spans="1:14" s="197" customFormat="1">
      <c r="A445" s="188"/>
      <c r="B445" s="189"/>
      <c r="F445" s="356"/>
      <c r="G445" s="356"/>
      <c r="H445" s="356"/>
      <c r="I445" s="356"/>
      <c r="J445" s="356"/>
      <c r="K445" s="356"/>
      <c r="L445" s="356"/>
      <c r="M445" s="356"/>
      <c r="N445" s="188"/>
    </row>
    <row r="446" spans="1:14" s="197" customFormat="1">
      <c r="A446" s="188"/>
      <c r="B446" s="189"/>
      <c r="F446" s="356"/>
      <c r="G446" s="356"/>
      <c r="H446" s="356"/>
      <c r="I446" s="356"/>
      <c r="J446" s="356"/>
      <c r="K446" s="356"/>
      <c r="L446" s="356"/>
      <c r="M446" s="356"/>
      <c r="N446" s="188"/>
    </row>
    <row r="447" spans="1:14" s="197" customFormat="1">
      <c r="A447" s="188"/>
      <c r="B447" s="189"/>
      <c r="F447" s="356"/>
      <c r="G447" s="356"/>
      <c r="H447" s="356"/>
      <c r="I447" s="356"/>
      <c r="J447" s="356"/>
      <c r="K447" s="356"/>
      <c r="L447" s="356"/>
      <c r="M447" s="356"/>
      <c r="N447" s="188"/>
    </row>
    <row r="448" spans="1:14" s="197" customFormat="1">
      <c r="A448" s="188"/>
      <c r="B448" s="189"/>
      <c r="F448" s="356"/>
      <c r="G448" s="356"/>
      <c r="H448" s="356"/>
      <c r="I448" s="356"/>
      <c r="J448" s="356"/>
      <c r="K448" s="356"/>
      <c r="L448" s="356"/>
      <c r="M448" s="356"/>
      <c r="N448" s="188"/>
    </row>
    <row r="449" spans="1:14" s="197" customFormat="1">
      <c r="A449" s="188"/>
      <c r="B449" s="189"/>
      <c r="F449" s="356"/>
      <c r="G449" s="356"/>
      <c r="H449" s="356"/>
      <c r="I449" s="356"/>
      <c r="J449" s="356"/>
      <c r="K449" s="356"/>
      <c r="L449" s="356"/>
      <c r="M449" s="356"/>
      <c r="N449" s="188"/>
    </row>
    <row r="450" spans="1:14" s="197" customFormat="1">
      <c r="A450" s="188"/>
      <c r="B450" s="189"/>
      <c r="F450" s="356"/>
      <c r="G450" s="356"/>
      <c r="H450" s="356"/>
      <c r="I450" s="356"/>
      <c r="J450" s="356"/>
      <c r="K450" s="356"/>
      <c r="L450" s="356"/>
      <c r="M450" s="356"/>
      <c r="N450" s="188"/>
    </row>
    <row r="451" spans="1:14" s="197" customFormat="1">
      <c r="A451" s="188"/>
      <c r="B451" s="189"/>
      <c r="F451" s="356"/>
      <c r="G451" s="356"/>
      <c r="H451" s="356"/>
      <c r="I451" s="356"/>
      <c r="J451" s="356"/>
      <c r="K451" s="356"/>
      <c r="L451" s="356"/>
      <c r="M451" s="356"/>
      <c r="N451" s="188"/>
    </row>
    <row r="452" spans="1:14" s="197" customFormat="1">
      <c r="A452" s="188"/>
      <c r="B452" s="189"/>
      <c r="F452" s="356"/>
      <c r="G452" s="356"/>
      <c r="H452" s="356"/>
      <c r="I452" s="356"/>
      <c r="J452" s="356"/>
      <c r="K452" s="356"/>
      <c r="L452" s="356"/>
      <c r="M452" s="356"/>
      <c r="N452" s="188"/>
    </row>
    <row r="453" spans="1:14" s="197" customFormat="1">
      <c r="A453" s="188"/>
      <c r="B453" s="189"/>
      <c r="F453" s="356"/>
      <c r="G453" s="356"/>
      <c r="H453" s="356"/>
      <c r="I453" s="356"/>
      <c r="J453" s="356"/>
      <c r="K453" s="356"/>
      <c r="L453" s="356"/>
      <c r="M453" s="356"/>
      <c r="N453" s="188"/>
    </row>
    <row r="454" spans="1:14" s="197" customFormat="1">
      <c r="A454" s="188"/>
      <c r="B454" s="189"/>
      <c r="F454" s="356"/>
      <c r="G454" s="356"/>
      <c r="H454" s="356"/>
      <c r="I454" s="356"/>
      <c r="J454" s="356"/>
      <c r="K454" s="356"/>
      <c r="L454" s="356"/>
      <c r="M454" s="356"/>
      <c r="N454" s="188"/>
    </row>
    <row r="455" spans="1:14" s="197" customFormat="1">
      <c r="A455" s="188"/>
      <c r="B455" s="189"/>
      <c r="F455" s="356"/>
      <c r="G455" s="356"/>
      <c r="H455" s="356"/>
      <c r="I455" s="356"/>
      <c r="J455" s="356"/>
      <c r="K455" s="356"/>
      <c r="L455" s="356"/>
      <c r="M455" s="356"/>
      <c r="N455" s="188"/>
    </row>
    <row r="456" spans="1:14" s="197" customFormat="1">
      <c r="A456" s="188"/>
      <c r="B456" s="189"/>
      <c r="F456" s="356"/>
      <c r="G456" s="356"/>
      <c r="H456" s="356"/>
      <c r="I456" s="356"/>
      <c r="J456" s="356"/>
      <c r="K456" s="356"/>
      <c r="L456" s="356"/>
      <c r="M456" s="356"/>
      <c r="N456" s="188"/>
    </row>
    <row r="457" spans="1:14" s="197" customFormat="1">
      <c r="A457" s="188"/>
      <c r="B457" s="189"/>
      <c r="F457" s="356"/>
      <c r="G457" s="356"/>
      <c r="H457" s="356"/>
      <c r="I457" s="356"/>
      <c r="J457" s="356"/>
      <c r="K457" s="356"/>
      <c r="L457" s="356"/>
      <c r="M457" s="356"/>
      <c r="N457" s="188"/>
    </row>
    <row r="458" spans="1:14" s="197" customFormat="1">
      <c r="A458" s="188"/>
      <c r="B458" s="189"/>
      <c r="F458" s="356"/>
      <c r="G458" s="356"/>
      <c r="H458" s="356"/>
      <c r="I458" s="356"/>
      <c r="J458" s="356"/>
      <c r="K458" s="356"/>
      <c r="L458" s="356"/>
      <c r="M458" s="356"/>
      <c r="N458" s="188"/>
    </row>
    <row r="459" spans="1:14" s="197" customFormat="1">
      <c r="A459" s="188"/>
      <c r="B459" s="189"/>
      <c r="F459" s="356"/>
      <c r="G459" s="356"/>
      <c r="H459" s="356"/>
      <c r="I459" s="356"/>
      <c r="J459" s="356"/>
      <c r="K459" s="356"/>
      <c r="L459" s="356"/>
      <c r="M459" s="356"/>
      <c r="N459" s="188"/>
    </row>
    <row r="460" spans="1:14" s="197" customFormat="1">
      <c r="A460" s="188"/>
      <c r="B460" s="189"/>
      <c r="F460" s="356"/>
      <c r="G460" s="356"/>
      <c r="H460" s="356"/>
      <c r="I460" s="356"/>
      <c r="J460" s="356"/>
      <c r="K460" s="356"/>
      <c r="L460" s="356"/>
      <c r="M460" s="356"/>
      <c r="N460" s="188"/>
    </row>
    <row r="461" spans="1:14" s="197" customFormat="1">
      <c r="A461" s="188"/>
      <c r="B461" s="189"/>
      <c r="F461" s="356"/>
      <c r="G461" s="356"/>
      <c r="H461" s="356"/>
      <c r="I461" s="356"/>
      <c r="J461" s="356"/>
      <c r="K461" s="356"/>
      <c r="L461" s="356"/>
      <c r="M461" s="356"/>
      <c r="N461" s="188"/>
    </row>
    <row r="462" spans="1:14" s="197" customFormat="1">
      <c r="A462" s="188"/>
      <c r="B462" s="189"/>
      <c r="F462" s="356"/>
      <c r="G462" s="356"/>
      <c r="H462" s="356"/>
      <c r="I462" s="356"/>
      <c r="J462" s="356"/>
      <c r="K462" s="356"/>
      <c r="L462" s="356"/>
      <c r="M462" s="356"/>
      <c r="N462" s="188"/>
    </row>
    <row r="463" spans="1:14" s="197" customFormat="1">
      <c r="A463" s="188"/>
      <c r="B463" s="189"/>
      <c r="F463" s="356"/>
      <c r="G463" s="356"/>
      <c r="H463" s="356"/>
      <c r="I463" s="356"/>
      <c r="J463" s="356"/>
      <c r="K463" s="356"/>
      <c r="L463" s="356"/>
      <c r="M463" s="356"/>
      <c r="N463" s="188"/>
    </row>
    <row r="464" spans="1:14" s="197" customFormat="1">
      <c r="A464" s="188"/>
      <c r="B464" s="189"/>
      <c r="F464" s="356"/>
      <c r="G464" s="356"/>
      <c r="H464" s="356"/>
      <c r="I464" s="356"/>
      <c r="J464" s="356"/>
      <c r="K464" s="356"/>
      <c r="L464" s="356"/>
      <c r="M464" s="356"/>
      <c r="N464" s="188"/>
    </row>
    <row r="465" spans="1:14" s="197" customFormat="1">
      <c r="A465" s="188"/>
      <c r="B465" s="189"/>
      <c r="F465" s="356"/>
      <c r="G465" s="356"/>
      <c r="H465" s="356"/>
      <c r="I465" s="356"/>
      <c r="J465" s="356"/>
      <c r="K465" s="356"/>
      <c r="L465" s="356"/>
      <c r="M465" s="356"/>
      <c r="N465" s="188"/>
    </row>
    <row r="466" spans="1:14" s="197" customFormat="1">
      <c r="A466" s="188"/>
      <c r="B466" s="189"/>
      <c r="F466" s="356"/>
      <c r="G466" s="356"/>
      <c r="H466" s="356"/>
      <c r="I466" s="356"/>
      <c r="J466" s="356"/>
      <c r="K466" s="356"/>
      <c r="L466" s="356"/>
      <c r="M466" s="356"/>
      <c r="N466" s="188"/>
    </row>
    <row r="467" spans="1:14" s="197" customFormat="1">
      <c r="A467" s="188"/>
      <c r="B467" s="189"/>
      <c r="F467" s="356"/>
      <c r="G467" s="356"/>
      <c r="H467" s="356"/>
      <c r="I467" s="356"/>
      <c r="J467" s="356"/>
      <c r="K467" s="356"/>
      <c r="L467" s="356"/>
      <c r="M467" s="356"/>
      <c r="N467" s="188"/>
    </row>
    <row r="468" spans="1:14" s="197" customFormat="1">
      <c r="A468" s="188"/>
      <c r="B468" s="189"/>
      <c r="F468" s="356"/>
      <c r="G468" s="356"/>
      <c r="H468" s="356"/>
      <c r="I468" s="356"/>
      <c r="J468" s="356"/>
      <c r="K468" s="356"/>
      <c r="L468" s="356"/>
      <c r="M468" s="356"/>
      <c r="N468" s="188"/>
    </row>
    <row r="469" spans="1:14" s="197" customFormat="1">
      <c r="A469" s="188"/>
      <c r="B469" s="189"/>
      <c r="F469" s="356"/>
      <c r="G469" s="356"/>
      <c r="H469" s="356"/>
      <c r="I469" s="356"/>
      <c r="J469" s="356"/>
      <c r="K469" s="356"/>
      <c r="L469" s="356"/>
      <c r="M469" s="356"/>
      <c r="N469" s="188"/>
    </row>
    <row r="470" spans="1:14" s="197" customFormat="1">
      <c r="A470" s="188"/>
      <c r="B470" s="189"/>
      <c r="F470" s="356"/>
      <c r="G470" s="356"/>
      <c r="H470" s="356"/>
      <c r="I470" s="356"/>
      <c r="J470" s="356"/>
      <c r="K470" s="356"/>
      <c r="L470" s="356"/>
      <c r="M470" s="356"/>
      <c r="N470" s="188"/>
    </row>
    <row r="471" spans="1:14" s="197" customFormat="1">
      <c r="A471" s="188"/>
      <c r="B471" s="189"/>
      <c r="F471" s="356"/>
      <c r="G471" s="356"/>
      <c r="H471" s="356"/>
      <c r="I471" s="356"/>
      <c r="J471" s="356"/>
      <c r="K471" s="356"/>
      <c r="L471" s="356"/>
      <c r="M471" s="356"/>
      <c r="N471" s="188"/>
    </row>
    <row r="472" spans="1:14" s="197" customFormat="1">
      <c r="A472" s="188"/>
      <c r="B472" s="189"/>
      <c r="F472" s="356"/>
      <c r="G472" s="356"/>
      <c r="H472" s="356"/>
      <c r="I472" s="356"/>
      <c r="J472" s="356"/>
      <c r="K472" s="356"/>
      <c r="L472" s="356"/>
      <c r="M472" s="356"/>
      <c r="N472" s="188"/>
    </row>
    <row r="473" spans="1:14" s="197" customFormat="1">
      <c r="A473" s="188"/>
      <c r="B473" s="189"/>
      <c r="F473" s="356"/>
      <c r="G473" s="356"/>
      <c r="H473" s="356"/>
      <c r="I473" s="356"/>
      <c r="J473" s="356"/>
      <c r="K473" s="356"/>
      <c r="L473" s="356"/>
      <c r="M473" s="356"/>
      <c r="N473" s="188"/>
    </row>
    <row r="474" spans="1:14" s="197" customFormat="1">
      <c r="A474" s="188"/>
      <c r="B474" s="189"/>
      <c r="F474" s="356"/>
      <c r="G474" s="356"/>
      <c r="H474" s="356"/>
      <c r="I474" s="356"/>
      <c r="J474" s="356"/>
      <c r="K474" s="356"/>
      <c r="L474" s="356"/>
      <c r="M474" s="356"/>
      <c r="N474" s="188"/>
    </row>
    <row r="475" spans="1:14" s="197" customFormat="1">
      <c r="A475" s="188"/>
      <c r="B475" s="189"/>
      <c r="F475" s="356"/>
      <c r="G475" s="356"/>
      <c r="H475" s="356"/>
      <c r="I475" s="356"/>
      <c r="J475" s="356"/>
      <c r="K475" s="356"/>
      <c r="L475" s="356"/>
      <c r="M475" s="356"/>
      <c r="N475" s="188"/>
    </row>
    <row r="476" spans="1:14" s="197" customFormat="1">
      <c r="A476" s="188"/>
      <c r="B476" s="189"/>
      <c r="F476" s="356"/>
      <c r="G476" s="356"/>
      <c r="H476" s="356"/>
      <c r="I476" s="356"/>
      <c r="J476" s="356"/>
      <c r="K476" s="356"/>
      <c r="L476" s="356"/>
      <c r="M476" s="356"/>
      <c r="N476" s="188"/>
    </row>
    <row r="477" spans="1:14" s="197" customFormat="1">
      <c r="A477" s="188"/>
      <c r="B477" s="189"/>
      <c r="F477" s="356"/>
      <c r="G477" s="356"/>
      <c r="H477" s="356"/>
      <c r="I477" s="356"/>
      <c r="J477" s="356"/>
      <c r="K477" s="356"/>
      <c r="L477" s="356"/>
      <c r="M477" s="356"/>
      <c r="N477" s="188"/>
    </row>
    <row r="478" spans="1:14" s="197" customFormat="1">
      <c r="A478" s="188"/>
      <c r="B478" s="189"/>
      <c r="F478" s="356"/>
      <c r="G478" s="356"/>
      <c r="H478" s="356"/>
      <c r="I478" s="356"/>
      <c r="J478" s="356"/>
      <c r="K478" s="356"/>
      <c r="L478" s="356"/>
      <c r="M478" s="356"/>
      <c r="N478" s="188"/>
    </row>
    <row r="479" spans="1:14" s="197" customFormat="1">
      <c r="A479" s="188"/>
      <c r="B479" s="189"/>
      <c r="F479" s="356"/>
      <c r="G479" s="356"/>
      <c r="H479" s="356"/>
      <c r="I479" s="356"/>
      <c r="J479" s="356"/>
      <c r="K479" s="356"/>
      <c r="L479" s="356"/>
      <c r="M479" s="356"/>
      <c r="N479" s="188"/>
    </row>
    <row r="480" spans="1:14" s="197" customFormat="1">
      <c r="A480" s="188"/>
      <c r="B480" s="189"/>
      <c r="F480" s="356"/>
      <c r="G480" s="356"/>
      <c r="H480" s="356"/>
      <c r="I480" s="356"/>
      <c r="J480" s="356"/>
      <c r="K480" s="356"/>
      <c r="L480" s="356"/>
      <c r="M480" s="356"/>
      <c r="N480" s="188"/>
    </row>
    <row r="481" spans="1:14" s="197" customFormat="1">
      <c r="A481" s="188"/>
      <c r="B481" s="189"/>
      <c r="F481" s="356"/>
      <c r="G481" s="356"/>
      <c r="H481" s="356"/>
      <c r="I481" s="356"/>
      <c r="J481" s="356"/>
      <c r="K481" s="356"/>
      <c r="L481" s="356"/>
      <c r="M481" s="356"/>
      <c r="N481" s="188"/>
    </row>
    <row r="482" spans="1:14" s="197" customFormat="1">
      <c r="A482" s="188"/>
      <c r="B482" s="189"/>
      <c r="F482" s="356"/>
      <c r="G482" s="356"/>
      <c r="H482" s="356"/>
      <c r="I482" s="356"/>
      <c r="J482" s="356"/>
      <c r="K482" s="356"/>
      <c r="L482" s="356"/>
      <c r="M482" s="356"/>
      <c r="N482" s="188"/>
    </row>
    <row r="483" spans="1:14" s="197" customFormat="1">
      <c r="A483" s="188"/>
      <c r="B483" s="189"/>
      <c r="F483" s="356"/>
      <c r="G483" s="356"/>
      <c r="H483" s="356"/>
      <c r="I483" s="356"/>
      <c r="J483" s="356"/>
      <c r="K483" s="356"/>
      <c r="L483" s="356"/>
      <c r="M483" s="356"/>
      <c r="N483" s="188"/>
    </row>
    <row r="484" spans="1:14" s="197" customFormat="1">
      <c r="A484" s="188"/>
      <c r="B484" s="189"/>
      <c r="F484" s="356"/>
      <c r="G484" s="356"/>
      <c r="H484" s="356"/>
      <c r="I484" s="356"/>
      <c r="J484" s="356"/>
      <c r="K484" s="356"/>
      <c r="L484" s="356"/>
      <c r="M484" s="356"/>
      <c r="N484" s="188"/>
    </row>
    <row r="485" spans="1:14" s="197" customFormat="1">
      <c r="A485" s="188"/>
      <c r="B485" s="189"/>
      <c r="F485" s="356"/>
      <c r="G485" s="356"/>
      <c r="H485" s="356"/>
      <c r="I485" s="356"/>
      <c r="J485" s="356"/>
      <c r="K485" s="356"/>
      <c r="L485" s="356"/>
      <c r="M485" s="356"/>
      <c r="N485" s="188"/>
    </row>
    <row r="486" spans="1:14" s="197" customFormat="1">
      <c r="A486" s="188"/>
      <c r="B486" s="189"/>
      <c r="F486" s="356"/>
      <c r="G486" s="356"/>
      <c r="H486" s="356"/>
      <c r="I486" s="356"/>
      <c r="J486" s="356"/>
      <c r="K486" s="356"/>
      <c r="L486" s="356"/>
      <c r="M486" s="356"/>
      <c r="N486" s="188"/>
    </row>
    <row r="487" spans="1:14" s="197" customFormat="1">
      <c r="A487" s="188"/>
      <c r="B487" s="189"/>
      <c r="F487" s="356"/>
      <c r="G487" s="356"/>
      <c r="H487" s="356"/>
      <c r="I487" s="356"/>
      <c r="J487" s="356"/>
      <c r="K487" s="356"/>
      <c r="L487" s="356"/>
      <c r="M487" s="356"/>
      <c r="N487" s="188"/>
    </row>
    <row r="488" spans="1:14" s="197" customFormat="1">
      <c r="A488" s="188"/>
      <c r="B488" s="189"/>
      <c r="F488" s="356"/>
      <c r="G488" s="356"/>
      <c r="H488" s="356"/>
      <c r="I488" s="356"/>
      <c r="J488" s="356"/>
      <c r="K488" s="356"/>
      <c r="L488" s="356"/>
      <c r="M488" s="356"/>
      <c r="N488" s="188"/>
    </row>
    <row r="489" spans="1:14" s="197" customFormat="1">
      <c r="A489" s="188"/>
      <c r="B489" s="189"/>
      <c r="F489" s="356"/>
      <c r="G489" s="356"/>
      <c r="H489" s="356"/>
      <c r="I489" s="356"/>
      <c r="J489" s="356"/>
      <c r="K489" s="356"/>
      <c r="L489" s="356"/>
      <c r="M489" s="356"/>
      <c r="N489" s="188"/>
    </row>
    <row r="490" spans="1:14" s="197" customFormat="1">
      <c r="A490" s="188"/>
      <c r="B490" s="189"/>
      <c r="F490" s="356"/>
      <c r="G490" s="356"/>
      <c r="H490" s="356"/>
      <c r="I490" s="356"/>
      <c r="J490" s="356"/>
      <c r="K490" s="356"/>
      <c r="L490" s="356"/>
      <c r="M490" s="356"/>
      <c r="N490" s="188"/>
    </row>
    <row r="491" spans="1:14" s="197" customFormat="1">
      <c r="A491" s="188"/>
      <c r="B491" s="189"/>
      <c r="F491" s="356"/>
      <c r="G491" s="356"/>
      <c r="H491" s="356"/>
      <c r="I491" s="356"/>
      <c r="J491" s="356"/>
      <c r="K491" s="356"/>
      <c r="L491" s="356"/>
      <c r="M491" s="356"/>
      <c r="N491" s="188"/>
    </row>
    <row r="492" spans="1:14" s="197" customFormat="1">
      <c r="A492" s="188"/>
      <c r="B492" s="189"/>
      <c r="F492" s="356"/>
      <c r="G492" s="356"/>
      <c r="H492" s="356"/>
      <c r="I492" s="356"/>
      <c r="J492" s="356"/>
      <c r="K492" s="356"/>
      <c r="L492" s="356"/>
      <c r="M492" s="356"/>
      <c r="N492" s="188"/>
    </row>
    <row r="493" spans="1:14" s="197" customFormat="1">
      <c r="A493" s="188"/>
      <c r="B493" s="189"/>
      <c r="F493" s="356"/>
      <c r="G493" s="356"/>
      <c r="H493" s="356"/>
      <c r="I493" s="356"/>
      <c r="J493" s="356"/>
      <c r="K493" s="356"/>
      <c r="L493" s="356"/>
      <c r="M493" s="356"/>
      <c r="N493" s="188"/>
    </row>
    <row r="494" spans="1:14" s="197" customFormat="1">
      <c r="A494" s="188"/>
      <c r="B494" s="189"/>
      <c r="F494" s="356"/>
      <c r="G494" s="356"/>
      <c r="H494" s="356"/>
      <c r="I494" s="356"/>
      <c r="J494" s="356"/>
      <c r="K494" s="356"/>
      <c r="L494" s="356"/>
      <c r="M494" s="356"/>
      <c r="N494" s="188"/>
    </row>
    <row r="495" spans="1:14" s="197" customFormat="1">
      <c r="A495" s="188"/>
      <c r="B495" s="189"/>
      <c r="F495" s="356"/>
      <c r="G495" s="356"/>
      <c r="H495" s="356"/>
      <c r="I495" s="356"/>
      <c r="J495" s="356"/>
      <c r="K495" s="356"/>
      <c r="L495" s="356"/>
      <c r="M495" s="356"/>
      <c r="N495" s="188"/>
    </row>
    <row r="496" spans="1:14" s="197" customFormat="1">
      <c r="A496" s="188"/>
      <c r="B496" s="189"/>
      <c r="F496" s="356"/>
      <c r="G496" s="356"/>
      <c r="H496" s="356"/>
      <c r="I496" s="356"/>
      <c r="J496" s="356"/>
      <c r="K496" s="356"/>
      <c r="L496" s="356"/>
      <c r="M496" s="356"/>
      <c r="N496" s="188"/>
    </row>
    <row r="497" spans="1:14" s="197" customFormat="1">
      <c r="A497" s="188"/>
      <c r="B497" s="189"/>
      <c r="F497" s="356"/>
      <c r="G497" s="356"/>
      <c r="H497" s="356"/>
      <c r="I497" s="356"/>
      <c r="J497" s="356"/>
      <c r="K497" s="356"/>
      <c r="L497" s="356"/>
      <c r="M497" s="356"/>
      <c r="N497" s="188"/>
    </row>
    <row r="498" spans="1:14" s="197" customFormat="1">
      <c r="A498" s="188"/>
      <c r="B498" s="189"/>
      <c r="F498" s="356"/>
      <c r="G498" s="356"/>
      <c r="H498" s="356"/>
      <c r="I498" s="356"/>
      <c r="J498" s="356"/>
      <c r="K498" s="356"/>
      <c r="L498" s="356"/>
      <c r="M498" s="356"/>
      <c r="N498" s="188"/>
    </row>
    <row r="499" spans="1:14" s="197" customFormat="1">
      <c r="A499" s="188"/>
      <c r="B499" s="189"/>
      <c r="F499" s="356"/>
      <c r="G499" s="356"/>
      <c r="H499" s="356"/>
      <c r="I499" s="356"/>
      <c r="J499" s="356"/>
      <c r="K499" s="356"/>
      <c r="L499" s="356"/>
      <c r="M499" s="356"/>
      <c r="N499" s="188"/>
    </row>
    <row r="500" spans="1:14" s="197" customFormat="1">
      <c r="A500" s="188"/>
      <c r="B500" s="189"/>
      <c r="F500" s="356"/>
      <c r="G500" s="356"/>
      <c r="H500" s="356"/>
      <c r="I500" s="356"/>
      <c r="J500" s="356"/>
      <c r="K500" s="356"/>
      <c r="L500" s="356"/>
      <c r="M500" s="356"/>
      <c r="N500" s="188"/>
    </row>
    <row r="501" spans="1:14" s="197" customFormat="1">
      <c r="A501" s="188"/>
      <c r="B501" s="189"/>
      <c r="F501" s="356"/>
      <c r="G501" s="356"/>
      <c r="H501" s="356"/>
      <c r="I501" s="356"/>
      <c r="J501" s="356"/>
      <c r="K501" s="356"/>
      <c r="L501" s="356"/>
      <c r="M501" s="356"/>
      <c r="N501" s="188"/>
    </row>
    <row r="502" spans="1:14" s="197" customFormat="1">
      <c r="A502" s="188"/>
      <c r="B502" s="189"/>
      <c r="F502" s="356"/>
      <c r="G502" s="356"/>
      <c r="H502" s="356"/>
      <c r="I502" s="356"/>
      <c r="J502" s="356"/>
      <c r="K502" s="356"/>
      <c r="L502" s="356"/>
      <c r="M502" s="356"/>
      <c r="N502" s="188"/>
    </row>
    <row r="503" spans="1:14" s="197" customFormat="1">
      <c r="A503" s="188"/>
      <c r="B503" s="189"/>
      <c r="F503" s="356"/>
      <c r="G503" s="356"/>
      <c r="H503" s="356"/>
      <c r="I503" s="356"/>
      <c r="J503" s="356"/>
      <c r="K503" s="356"/>
      <c r="L503" s="356"/>
      <c r="M503" s="356"/>
      <c r="N503" s="188"/>
    </row>
    <row r="504" spans="1:14" s="197" customFormat="1">
      <c r="A504" s="188"/>
      <c r="B504" s="189"/>
      <c r="F504" s="356"/>
      <c r="G504" s="356"/>
      <c r="H504" s="356"/>
      <c r="I504" s="356"/>
      <c r="J504" s="356"/>
      <c r="K504" s="356"/>
      <c r="L504" s="356"/>
      <c r="M504" s="356"/>
      <c r="N504" s="188"/>
    </row>
    <row r="505" spans="1:14" s="197" customFormat="1">
      <c r="A505" s="188"/>
      <c r="B505" s="189"/>
      <c r="F505" s="356"/>
      <c r="G505" s="356"/>
      <c r="H505" s="356"/>
      <c r="I505" s="356"/>
      <c r="J505" s="356"/>
      <c r="K505" s="356"/>
      <c r="L505" s="356"/>
      <c r="M505" s="356"/>
      <c r="N505" s="188"/>
    </row>
    <row r="506" spans="1:14" s="197" customFormat="1">
      <c r="A506" s="188"/>
      <c r="B506" s="189"/>
      <c r="F506" s="356"/>
      <c r="G506" s="356"/>
      <c r="H506" s="356"/>
      <c r="I506" s="356"/>
      <c r="J506" s="356"/>
      <c r="K506" s="356"/>
      <c r="L506" s="356"/>
      <c r="M506" s="356"/>
      <c r="N506" s="188"/>
    </row>
    <row r="507" spans="1:14" s="197" customFormat="1">
      <c r="A507" s="188"/>
      <c r="B507" s="189"/>
      <c r="F507" s="356"/>
      <c r="G507" s="356"/>
      <c r="H507" s="356"/>
      <c r="I507" s="356"/>
      <c r="J507" s="356"/>
      <c r="K507" s="356"/>
      <c r="L507" s="356"/>
      <c r="M507" s="356"/>
      <c r="N507" s="188"/>
    </row>
    <row r="508" spans="1:14" s="197" customFormat="1">
      <c r="A508" s="188"/>
      <c r="B508" s="189"/>
      <c r="F508" s="356"/>
      <c r="G508" s="356"/>
      <c r="H508" s="356"/>
      <c r="I508" s="356"/>
      <c r="J508" s="356"/>
      <c r="K508" s="356"/>
      <c r="L508" s="356"/>
      <c r="M508" s="356"/>
      <c r="N508" s="188"/>
    </row>
    <row r="509" spans="1:14" s="197" customFormat="1">
      <c r="A509" s="188"/>
      <c r="B509" s="189"/>
      <c r="F509" s="356"/>
      <c r="G509" s="356"/>
      <c r="H509" s="356"/>
      <c r="I509" s="356"/>
      <c r="J509" s="356"/>
      <c r="K509" s="356"/>
      <c r="L509" s="356"/>
      <c r="M509" s="356"/>
      <c r="N509" s="188"/>
    </row>
    <row r="510" spans="1:14" s="197" customFormat="1">
      <c r="A510" s="188"/>
      <c r="B510" s="189"/>
      <c r="F510" s="356"/>
      <c r="G510" s="356"/>
      <c r="H510" s="356"/>
      <c r="I510" s="356"/>
      <c r="J510" s="356"/>
      <c r="K510" s="356"/>
      <c r="L510" s="356"/>
      <c r="M510" s="356"/>
      <c r="N510" s="188"/>
    </row>
    <row r="511" spans="1:14" s="197" customFormat="1">
      <c r="A511" s="188"/>
      <c r="B511" s="189"/>
      <c r="F511" s="356"/>
      <c r="G511" s="356"/>
      <c r="H511" s="356"/>
      <c r="I511" s="356"/>
      <c r="J511" s="356"/>
      <c r="K511" s="356"/>
      <c r="L511" s="356"/>
      <c r="M511" s="356"/>
      <c r="N511" s="188"/>
    </row>
    <row r="512" spans="1:14" s="197" customFormat="1">
      <c r="A512" s="188"/>
      <c r="B512" s="189"/>
      <c r="F512" s="356"/>
      <c r="G512" s="356"/>
      <c r="H512" s="356"/>
      <c r="I512" s="356"/>
      <c r="J512" s="356"/>
      <c r="K512" s="356"/>
      <c r="L512" s="356"/>
      <c r="M512" s="356"/>
      <c r="N512" s="188"/>
    </row>
    <row r="513" spans="1:14" s="197" customFormat="1">
      <c r="A513" s="188"/>
      <c r="B513" s="189"/>
      <c r="F513" s="356"/>
      <c r="G513" s="356"/>
      <c r="H513" s="356"/>
      <c r="I513" s="356"/>
      <c r="J513" s="356"/>
      <c r="K513" s="356"/>
      <c r="L513" s="356"/>
      <c r="M513" s="356"/>
      <c r="N513" s="188"/>
    </row>
    <row r="514" spans="1:14" s="197" customFormat="1">
      <c r="A514" s="188"/>
      <c r="B514" s="189"/>
      <c r="F514" s="356"/>
      <c r="G514" s="356"/>
      <c r="H514" s="356"/>
      <c r="I514" s="356"/>
      <c r="J514" s="356"/>
      <c r="K514" s="356"/>
      <c r="L514" s="356"/>
      <c r="M514" s="356"/>
      <c r="N514" s="188"/>
    </row>
    <row r="515" spans="1:14" s="197" customFormat="1">
      <c r="A515" s="188"/>
      <c r="B515" s="189"/>
      <c r="F515" s="356"/>
      <c r="G515" s="356"/>
      <c r="H515" s="356"/>
      <c r="I515" s="356"/>
      <c r="J515" s="356"/>
      <c r="K515" s="356"/>
      <c r="L515" s="356"/>
      <c r="M515" s="356"/>
      <c r="N515" s="188"/>
    </row>
    <row r="516" spans="1:14" s="197" customFormat="1">
      <c r="A516" s="188"/>
      <c r="B516" s="189"/>
      <c r="F516" s="356"/>
      <c r="G516" s="356"/>
      <c r="H516" s="356"/>
      <c r="I516" s="356"/>
      <c r="J516" s="356"/>
      <c r="K516" s="356"/>
      <c r="L516" s="356"/>
      <c r="M516" s="356"/>
      <c r="N516" s="188"/>
    </row>
    <row r="517" spans="1:14" s="197" customFormat="1">
      <c r="A517" s="188"/>
      <c r="B517" s="189"/>
      <c r="F517" s="356"/>
      <c r="G517" s="356"/>
      <c r="H517" s="356"/>
      <c r="I517" s="356"/>
      <c r="J517" s="356"/>
      <c r="K517" s="356"/>
      <c r="L517" s="356"/>
      <c r="M517" s="356"/>
      <c r="N517" s="188"/>
    </row>
    <row r="518" spans="1:14" s="197" customFormat="1">
      <c r="A518" s="188"/>
      <c r="B518" s="189"/>
      <c r="F518" s="356"/>
      <c r="G518" s="356"/>
      <c r="H518" s="356"/>
      <c r="I518" s="356"/>
      <c r="J518" s="356"/>
      <c r="K518" s="356"/>
      <c r="L518" s="356"/>
      <c r="M518" s="356"/>
      <c r="N518" s="188"/>
    </row>
    <row r="519" spans="1:14" s="197" customFormat="1">
      <c r="A519" s="188"/>
      <c r="B519" s="189"/>
      <c r="F519" s="356"/>
      <c r="G519" s="356"/>
      <c r="H519" s="356"/>
      <c r="I519" s="356"/>
      <c r="J519" s="356"/>
      <c r="K519" s="356"/>
      <c r="L519" s="356"/>
      <c r="M519" s="356"/>
      <c r="N519" s="188"/>
    </row>
    <row r="520" spans="1:14" s="197" customFormat="1">
      <c r="A520" s="188"/>
      <c r="B520" s="189"/>
      <c r="F520" s="356"/>
      <c r="G520" s="356"/>
      <c r="H520" s="356"/>
      <c r="I520" s="356"/>
      <c r="J520" s="356"/>
      <c r="K520" s="356"/>
      <c r="L520" s="356"/>
      <c r="M520" s="356"/>
      <c r="N520" s="188"/>
    </row>
    <row r="521" spans="1:14" s="197" customFormat="1">
      <c r="A521" s="188"/>
      <c r="B521" s="189"/>
      <c r="F521" s="356"/>
      <c r="G521" s="356"/>
      <c r="H521" s="356"/>
      <c r="I521" s="356"/>
      <c r="J521" s="356"/>
      <c r="K521" s="356"/>
      <c r="L521" s="356"/>
      <c r="M521" s="356"/>
      <c r="N521" s="188"/>
    </row>
    <row r="522" spans="1:14" s="197" customFormat="1">
      <c r="A522" s="188"/>
      <c r="B522" s="189"/>
      <c r="F522" s="356"/>
      <c r="G522" s="356"/>
      <c r="H522" s="356"/>
      <c r="I522" s="356"/>
      <c r="J522" s="356"/>
      <c r="K522" s="356"/>
      <c r="L522" s="356"/>
      <c r="M522" s="356"/>
      <c r="N522" s="188"/>
    </row>
    <row r="523" spans="1:14" s="197" customFormat="1">
      <c r="A523" s="188"/>
      <c r="B523" s="189"/>
      <c r="F523" s="356"/>
      <c r="G523" s="356"/>
      <c r="H523" s="356"/>
      <c r="I523" s="356"/>
      <c r="J523" s="356"/>
      <c r="K523" s="356"/>
      <c r="L523" s="356"/>
      <c r="M523" s="356"/>
      <c r="N523" s="188"/>
    </row>
    <row r="524" spans="1:14" s="197" customFormat="1">
      <c r="A524" s="188"/>
      <c r="B524" s="189"/>
      <c r="F524" s="356"/>
      <c r="G524" s="356"/>
      <c r="H524" s="356"/>
      <c r="I524" s="356"/>
      <c r="J524" s="356"/>
      <c r="K524" s="356"/>
      <c r="L524" s="356"/>
      <c r="M524" s="356"/>
      <c r="N524" s="188"/>
    </row>
    <row r="525" spans="1:14" s="197" customFormat="1">
      <c r="A525" s="188"/>
      <c r="B525" s="189"/>
      <c r="F525" s="356"/>
      <c r="G525" s="356"/>
      <c r="H525" s="356"/>
      <c r="I525" s="356"/>
      <c r="J525" s="356"/>
      <c r="K525" s="356"/>
      <c r="L525" s="356"/>
      <c r="M525" s="356"/>
      <c r="N525" s="188"/>
    </row>
    <row r="526" spans="1:14" s="197" customFormat="1">
      <c r="A526" s="188"/>
      <c r="B526" s="189"/>
      <c r="F526" s="356"/>
      <c r="G526" s="356"/>
      <c r="H526" s="356"/>
      <c r="I526" s="356"/>
      <c r="J526" s="356"/>
      <c r="K526" s="356"/>
      <c r="L526" s="356"/>
      <c r="M526" s="356"/>
      <c r="N526" s="188"/>
    </row>
    <row r="527" spans="1:14" s="197" customFormat="1">
      <c r="A527" s="188"/>
      <c r="B527" s="189"/>
      <c r="F527" s="356"/>
      <c r="G527" s="356"/>
      <c r="H527" s="356"/>
      <c r="I527" s="356"/>
      <c r="J527" s="356"/>
      <c r="K527" s="356"/>
      <c r="L527" s="356"/>
      <c r="M527" s="356"/>
      <c r="N527" s="188"/>
    </row>
    <row r="528" spans="1:14" s="197" customFormat="1">
      <c r="A528" s="188"/>
      <c r="B528" s="189"/>
      <c r="F528" s="356"/>
      <c r="G528" s="356"/>
      <c r="H528" s="356"/>
      <c r="I528" s="356"/>
      <c r="J528" s="356"/>
      <c r="K528" s="356"/>
      <c r="L528" s="356"/>
      <c r="M528" s="356"/>
      <c r="N528" s="188"/>
    </row>
    <row r="529" spans="1:14" s="197" customFormat="1">
      <c r="A529" s="188"/>
      <c r="B529" s="189"/>
      <c r="F529" s="356"/>
      <c r="G529" s="356"/>
      <c r="H529" s="356"/>
      <c r="I529" s="356"/>
      <c r="J529" s="356"/>
      <c r="K529" s="356"/>
      <c r="L529" s="356"/>
      <c r="M529" s="356"/>
      <c r="N529" s="188"/>
    </row>
    <row r="530" spans="1:14" s="197" customFormat="1">
      <c r="A530" s="188"/>
      <c r="B530" s="189"/>
      <c r="F530" s="356"/>
      <c r="G530" s="356"/>
      <c r="H530" s="356"/>
      <c r="I530" s="356"/>
      <c r="J530" s="356"/>
      <c r="K530" s="356"/>
      <c r="L530" s="356"/>
      <c r="M530" s="356"/>
      <c r="N530" s="188"/>
    </row>
    <row r="531" spans="1:14" s="197" customFormat="1">
      <c r="A531" s="188"/>
      <c r="B531" s="189"/>
      <c r="F531" s="356"/>
      <c r="G531" s="356"/>
      <c r="H531" s="356"/>
      <c r="I531" s="356"/>
      <c r="J531" s="356"/>
      <c r="K531" s="356"/>
      <c r="L531" s="356"/>
      <c r="M531" s="356"/>
      <c r="N531" s="188"/>
    </row>
    <row r="532" spans="1:14" s="197" customFormat="1">
      <c r="A532" s="188"/>
      <c r="B532" s="189"/>
      <c r="F532" s="356"/>
      <c r="G532" s="356"/>
      <c r="H532" s="356"/>
      <c r="I532" s="356"/>
      <c r="J532" s="356"/>
      <c r="K532" s="356"/>
      <c r="L532" s="356"/>
      <c r="M532" s="356"/>
      <c r="N532" s="188"/>
    </row>
    <row r="533" spans="1:14" s="197" customFormat="1">
      <c r="A533" s="188"/>
      <c r="B533" s="189"/>
      <c r="F533" s="356"/>
      <c r="G533" s="356"/>
      <c r="H533" s="356"/>
      <c r="I533" s="356"/>
      <c r="J533" s="356"/>
      <c r="K533" s="356"/>
      <c r="L533" s="356"/>
      <c r="M533" s="356"/>
      <c r="N533" s="188"/>
    </row>
    <row r="534" spans="1:14" s="197" customFormat="1">
      <c r="A534" s="188"/>
      <c r="B534" s="189"/>
      <c r="F534" s="356"/>
      <c r="G534" s="356"/>
      <c r="H534" s="356"/>
      <c r="I534" s="356"/>
      <c r="J534" s="356"/>
      <c r="K534" s="356"/>
      <c r="L534" s="356"/>
      <c r="M534" s="356"/>
      <c r="N534" s="188"/>
    </row>
    <row r="535" spans="1:14" s="197" customFormat="1">
      <c r="A535" s="188"/>
      <c r="B535" s="189"/>
      <c r="F535" s="356"/>
      <c r="G535" s="356"/>
      <c r="H535" s="356"/>
      <c r="I535" s="356"/>
      <c r="J535" s="356"/>
      <c r="K535" s="356"/>
      <c r="L535" s="356"/>
      <c r="M535" s="356"/>
      <c r="N535" s="188"/>
    </row>
    <row r="536" spans="1:14" s="197" customFormat="1">
      <c r="A536" s="188"/>
      <c r="B536" s="189"/>
      <c r="F536" s="356"/>
      <c r="G536" s="356"/>
      <c r="H536" s="356"/>
      <c r="I536" s="356"/>
      <c r="J536" s="356"/>
      <c r="K536" s="356"/>
      <c r="L536" s="356"/>
      <c r="M536" s="356"/>
      <c r="N536" s="188"/>
    </row>
    <row r="537" spans="1:14" s="197" customFormat="1">
      <c r="A537" s="188"/>
      <c r="B537" s="189"/>
      <c r="F537" s="356"/>
      <c r="G537" s="356"/>
      <c r="H537" s="356"/>
      <c r="I537" s="356"/>
      <c r="J537" s="356"/>
      <c r="K537" s="356"/>
      <c r="L537" s="356"/>
      <c r="M537" s="356"/>
      <c r="N537" s="188"/>
    </row>
    <row r="538" spans="1:14" s="197" customFormat="1">
      <c r="A538" s="188"/>
      <c r="B538" s="189"/>
      <c r="F538" s="356"/>
      <c r="G538" s="356"/>
      <c r="H538" s="356"/>
      <c r="I538" s="356"/>
      <c r="J538" s="356"/>
      <c r="K538" s="356"/>
      <c r="L538" s="356"/>
      <c r="M538" s="356"/>
      <c r="N538" s="188"/>
    </row>
    <row r="539" spans="1:14" s="197" customFormat="1">
      <c r="A539" s="188"/>
      <c r="B539" s="189"/>
      <c r="F539" s="356"/>
      <c r="G539" s="356"/>
      <c r="H539" s="356"/>
      <c r="I539" s="356"/>
      <c r="J539" s="356"/>
      <c r="K539" s="356"/>
      <c r="L539" s="356"/>
      <c r="M539" s="356"/>
      <c r="N539" s="188"/>
    </row>
    <row r="540" spans="1:14" s="197" customFormat="1">
      <c r="A540" s="188"/>
      <c r="B540" s="189"/>
      <c r="F540" s="356"/>
      <c r="G540" s="356"/>
      <c r="H540" s="356"/>
      <c r="I540" s="356"/>
      <c r="J540" s="356"/>
      <c r="K540" s="356"/>
      <c r="L540" s="356"/>
      <c r="M540" s="356"/>
      <c r="N540" s="188"/>
    </row>
    <row r="541" spans="1:14" s="197" customFormat="1">
      <c r="A541" s="188"/>
      <c r="B541" s="189"/>
      <c r="F541" s="356"/>
      <c r="G541" s="356"/>
      <c r="H541" s="356"/>
      <c r="I541" s="356"/>
      <c r="J541" s="356"/>
      <c r="K541" s="356"/>
      <c r="L541" s="356"/>
      <c r="M541" s="356"/>
      <c r="N541" s="188"/>
    </row>
    <row r="542" spans="1:14" s="197" customFormat="1">
      <c r="A542" s="188"/>
      <c r="B542" s="189"/>
      <c r="F542" s="356"/>
      <c r="G542" s="356"/>
      <c r="H542" s="356"/>
      <c r="I542" s="356"/>
      <c r="J542" s="356"/>
      <c r="K542" s="356"/>
      <c r="L542" s="356"/>
      <c r="M542" s="356"/>
      <c r="N542" s="188"/>
    </row>
    <row r="543" spans="1:14" s="197" customFormat="1">
      <c r="A543" s="188"/>
      <c r="B543" s="189"/>
      <c r="F543" s="356"/>
      <c r="G543" s="356"/>
      <c r="H543" s="356"/>
      <c r="I543" s="356"/>
      <c r="J543" s="356"/>
      <c r="K543" s="356"/>
      <c r="L543" s="356"/>
      <c r="M543" s="356"/>
      <c r="N543" s="188"/>
    </row>
    <row r="544" spans="1:14" s="197" customFormat="1">
      <c r="A544" s="188"/>
      <c r="B544" s="189"/>
      <c r="F544" s="356"/>
      <c r="G544" s="356"/>
      <c r="H544" s="356"/>
      <c r="I544" s="356"/>
      <c r="J544" s="356"/>
      <c r="K544" s="356"/>
      <c r="L544" s="356"/>
      <c r="M544" s="356"/>
      <c r="N544" s="188"/>
    </row>
    <row r="545" spans="1:14" s="197" customFormat="1">
      <c r="A545" s="188"/>
      <c r="B545" s="189"/>
      <c r="F545" s="356"/>
      <c r="G545" s="356"/>
      <c r="H545" s="356"/>
      <c r="I545" s="356"/>
      <c r="J545" s="356"/>
      <c r="K545" s="356"/>
      <c r="L545" s="356"/>
      <c r="M545" s="356"/>
      <c r="N545" s="188"/>
    </row>
    <row r="546" spans="1:14" s="197" customFormat="1">
      <c r="A546" s="188"/>
      <c r="B546" s="189"/>
      <c r="F546" s="356"/>
      <c r="G546" s="356"/>
      <c r="H546" s="356"/>
      <c r="I546" s="356"/>
      <c r="J546" s="356"/>
      <c r="K546" s="356"/>
      <c r="L546" s="356"/>
      <c r="M546" s="356"/>
      <c r="N546" s="188"/>
    </row>
    <row r="547" spans="1:14" s="197" customFormat="1">
      <c r="A547" s="188"/>
      <c r="B547" s="189"/>
      <c r="F547" s="356"/>
      <c r="G547" s="356"/>
      <c r="H547" s="356"/>
      <c r="I547" s="356"/>
      <c r="J547" s="356"/>
      <c r="K547" s="356"/>
      <c r="L547" s="356"/>
      <c r="M547" s="356"/>
      <c r="N547" s="188"/>
    </row>
    <row r="548" spans="1:14" s="197" customFormat="1">
      <c r="A548" s="188"/>
      <c r="B548" s="189"/>
      <c r="F548" s="356"/>
      <c r="G548" s="356"/>
      <c r="H548" s="356"/>
      <c r="I548" s="356"/>
      <c r="J548" s="356"/>
      <c r="K548" s="356"/>
      <c r="L548" s="356"/>
      <c r="M548" s="356"/>
      <c r="N548" s="188"/>
    </row>
    <row r="549" spans="1:14" s="197" customFormat="1">
      <c r="A549" s="188"/>
      <c r="B549" s="189"/>
      <c r="F549" s="356"/>
      <c r="G549" s="356"/>
      <c r="H549" s="356"/>
      <c r="I549" s="356"/>
      <c r="J549" s="356"/>
      <c r="K549" s="356"/>
      <c r="L549" s="356"/>
      <c r="M549" s="356"/>
      <c r="N549" s="188"/>
    </row>
    <row r="550" spans="1:14" s="197" customFormat="1">
      <c r="A550" s="188"/>
      <c r="B550" s="189"/>
      <c r="F550" s="356"/>
      <c r="G550" s="356"/>
      <c r="H550" s="356"/>
      <c r="I550" s="356"/>
      <c r="J550" s="356"/>
      <c r="K550" s="356"/>
      <c r="L550" s="356"/>
      <c r="M550" s="356"/>
      <c r="N550" s="188"/>
    </row>
    <row r="551" spans="1:14" s="197" customFormat="1">
      <c r="A551" s="188"/>
      <c r="B551" s="189"/>
      <c r="F551" s="356"/>
      <c r="G551" s="356"/>
      <c r="H551" s="356"/>
      <c r="I551" s="356"/>
      <c r="J551" s="356"/>
      <c r="K551" s="356"/>
      <c r="L551" s="356"/>
      <c r="M551" s="356"/>
      <c r="N551" s="188"/>
    </row>
    <row r="552" spans="1:14" s="197" customFormat="1">
      <c r="A552" s="188"/>
      <c r="B552" s="189"/>
      <c r="F552" s="356"/>
      <c r="G552" s="356"/>
      <c r="H552" s="356"/>
      <c r="I552" s="356"/>
      <c r="J552" s="356"/>
      <c r="K552" s="356"/>
      <c r="L552" s="356"/>
      <c r="M552" s="356"/>
      <c r="N552" s="188"/>
    </row>
    <row r="553" spans="1:14" s="197" customFormat="1">
      <c r="A553" s="188"/>
      <c r="B553" s="189"/>
      <c r="F553" s="356"/>
      <c r="G553" s="356"/>
      <c r="H553" s="356"/>
      <c r="I553" s="356"/>
      <c r="J553" s="356"/>
      <c r="K553" s="356"/>
      <c r="L553" s="356"/>
      <c r="M553" s="356"/>
      <c r="N553" s="188"/>
    </row>
    <row r="554" spans="1:14" s="197" customFormat="1">
      <c r="A554" s="188"/>
      <c r="B554" s="189"/>
      <c r="F554" s="356"/>
      <c r="G554" s="356"/>
      <c r="H554" s="356"/>
      <c r="I554" s="356"/>
      <c r="J554" s="356"/>
      <c r="K554" s="356"/>
      <c r="L554" s="356"/>
      <c r="M554" s="356"/>
      <c r="N554" s="188"/>
    </row>
    <row r="555" spans="1:14" s="197" customFormat="1">
      <c r="A555" s="188"/>
      <c r="B555" s="189"/>
      <c r="F555" s="356"/>
      <c r="G555" s="356"/>
      <c r="H555" s="356"/>
      <c r="I555" s="356"/>
      <c r="J555" s="356"/>
      <c r="K555" s="356"/>
      <c r="L555" s="356"/>
      <c r="M555" s="356"/>
      <c r="N555" s="188"/>
    </row>
    <row r="556" spans="1:14" s="197" customFormat="1">
      <c r="A556" s="188"/>
      <c r="B556" s="189"/>
      <c r="F556" s="356"/>
      <c r="G556" s="356"/>
      <c r="H556" s="356"/>
      <c r="I556" s="356"/>
      <c r="J556" s="356"/>
      <c r="K556" s="356"/>
      <c r="L556" s="356"/>
      <c r="M556" s="356"/>
      <c r="N556" s="188"/>
    </row>
    <row r="557" spans="1:14" s="197" customFormat="1">
      <c r="A557" s="188"/>
      <c r="B557" s="189"/>
      <c r="F557" s="356"/>
      <c r="G557" s="356"/>
      <c r="H557" s="356"/>
      <c r="I557" s="356"/>
      <c r="J557" s="356"/>
      <c r="K557" s="356"/>
      <c r="L557" s="356"/>
      <c r="M557" s="356"/>
      <c r="N557" s="188"/>
    </row>
    <row r="558" spans="1:14" s="197" customFormat="1">
      <c r="A558" s="188"/>
      <c r="B558" s="189"/>
      <c r="F558" s="356"/>
      <c r="G558" s="356"/>
      <c r="H558" s="356"/>
      <c r="I558" s="356"/>
      <c r="J558" s="356"/>
      <c r="K558" s="356"/>
      <c r="L558" s="356"/>
      <c r="M558" s="356"/>
      <c r="N558" s="188"/>
    </row>
    <row r="559" spans="1:14" s="197" customFormat="1">
      <c r="A559" s="188"/>
      <c r="B559" s="189"/>
      <c r="F559" s="356"/>
      <c r="G559" s="356"/>
      <c r="H559" s="356"/>
      <c r="I559" s="356"/>
      <c r="J559" s="356"/>
      <c r="K559" s="356"/>
      <c r="L559" s="356"/>
      <c r="M559" s="356"/>
      <c r="N559" s="188"/>
    </row>
    <row r="560" spans="1:14" s="197" customFormat="1">
      <c r="A560" s="188"/>
      <c r="B560" s="189"/>
      <c r="F560" s="356"/>
      <c r="G560" s="356"/>
      <c r="H560" s="356"/>
      <c r="I560" s="356"/>
      <c r="J560" s="356"/>
      <c r="K560" s="356"/>
      <c r="L560" s="356"/>
      <c r="M560" s="356"/>
      <c r="N560" s="188"/>
    </row>
    <row r="561" spans="1:14" s="197" customFormat="1">
      <c r="A561" s="188"/>
      <c r="B561" s="189"/>
      <c r="F561" s="356"/>
      <c r="G561" s="356"/>
      <c r="H561" s="356"/>
      <c r="I561" s="356"/>
      <c r="J561" s="356"/>
      <c r="K561" s="356"/>
      <c r="L561" s="356"/>
      <c r="M561" s="356"/>
      <c r="N561" s="188"/>
    </row>
    <row r="562" spans="1:14" s="197" customFormat="1">
      <c r="A562" s="188"/>
      <c r="B562" s="189"/>
      <c r="F562" s="356"/>
      <c r="G562" s="356"/>
      <c r="H562" s="356"/>
      <c r="I562" s="356"/>
      <c r="J562" s="356"/>
      <c r="K562" s="356"/>
      <c r="L562" s="356"/>
      <c r="M562" s="356"/>
      <c r="N562" s="188"/>
    </row>
    <row r="563" spans="1:14" s="197" customFormat="1">
      <c r="A563" s="188"/>
      <c r="B563" s="189"/>
      <c r="F563" s="356"/>
      <c r="G563" s="356"/>
      <c r="H563" s="356"/>
      <c r="I563" s="356"/>
      <c r="J563" s="356"/>
      <c r="K563" s="356"/>
      <c r="L563" s="356"/>
      <c r="M563" s="356"/>
      <c r="N563" s="188"/>
    </row>
    <row r="564" spans="1:14" s="197" customFormat="1">
      <c r="A564" s="188"/>
      <c r="B564" s="189"/>
      <c r="F564" s="356"/>
      <c r="G564" s="356"/>
      <c r="H564" s="356"/>
      <c r="I564" s="356"/>
      <c r="J564" s="356"/>
      <c r="K564" s="356"/>
      <c r="L564" s="356"/>
      <c r="M564" s="356"/>
      <c r="N564" s="188"/>
    </row>
    <row r="565" spans="1:14" s="197" customFormat="1">
      <c r="A565" s="188"/>
      <c r="B565" s="189"/>
      <c r="F565" s="356"/>
      <c r="G565" s="356"/>
      <c r="H565" s="356"/>
      <c r="I565" s="356"/>
      <c r="J565" s="356"/>
      <c r="K565" s="356"/>
      <c r="L565" s="356"/>
      <c r="M565" s="356"/>
      <c r="N565" s="188"/>
    </row>
    <row r="566" spans="1:14" s="197" customFormat="1">
      <c r="A566" s="188"/>
      <c r="B566" s="189"/>
      <c r="F566" s="356"/>
      <c r="G566" s="356"/>
      <c r="H566" s="356"/>
      <c r="I566" s="356"/>
      <c r="J566" s="356"/>
      <c r="K566" s="356"/>
      <c r="L566" s="356"/>
      <c r="M566" s="356"/>
      <c r="N566" s="188"/>
    </row>
    <row r="567" spans="1:14" s="197" customFormat="1">
      <c r="A567" s="188"/>
      <c r="B567" s="189"/>
      <c r="F567" s="356"/>
      <c r="G567" s="356"/>
      <c r="H567" s="356"/>
      <c r="I567" s="356"/>
      <c r="J567" s="356"/>
      <c r="K567" s="356"/>
      <c r="L567" s="356"/>
      <c r="M567" s="356"/>
      <c r="N567" s="188"/>
    </row>
    <row r="568" spans="1:14" s="197" customFormat="1">
      <c r="A568" s="188"/>
      <c r="B568" s="189"/>
      <c r="F568" s="356"/>
      <c r="G568" s="356"/>
      <c r="H568" s="356"/>
      <c r="I568" s="356"/>
      <c r="J568" s="356"/>
      <c r="K568" s="356"/>
      <c r="L568" s="356"/>
      <c r="M568" s="356"/>
      <c r="N568" s="188"/>
    </row>
    <row r="569" spans="1:14" s="197" customFormat="1">
      <c r="A569" s="188"/>
      <c r="B569" s="189"/>
      <c r="F569" s="356"/>
      <c r="G569" s="356"/>
      <c r="H569" s="356"/>
      <c r="I569" s="356"/>
      <c r="J569" s="356"/>
      <c r="K569" s="356"/>
      <c r="L569" s="356"/>
      <c r="M569" s="356"/>
      <c r="N569" s="188"/>
    </row>
    <row r="570" spans="1:14" s="197" customFormat="1">
      <c r="A570" s="188"/>
      <c r="B570" s="189"/>
      <c r="F570" s="356"/>
      <c r="G570" s="356"/>
      <c r="H570" s="356"/>
      <c r="I570" s="356"/>
      <c r="J570" s="356"/>
      <c r="K570" s="356"/>
      <c r="L570" s="356"/>
      <c r="M570" s="356"/>
      <c r="N570" s="188"/>
    </row>
    <row r="571" spans="1:14" s="197" customFormat="1">
      <c r="A571" s="188"/>
      <c r="B571" s="189"/>
      <c r="F571" s="356"/>
      <c r="G571" s="356"/>
      <c r="H571" s="356"/>
      <c r="I571" s="356"/>
      <c r="J571" s="356"/>
      <c r="K571" s="356"/>
      <c r="L571" s="356"/>
      <c r="M571" s="356"/>
      <c r="N571" s="188"/>
    </row>
    <row r="572" spans="1:14" s="197" customFormat="1">
      <c r="A572" s="188"/>
      <c r="B572" s="189"/>
      <c r="F572" s="356"/>
      <c r="G572" s="356"/>
      <c r="H572" s="356"/>
      <c r="I572" s="356"/>
      <c r="J572" s="356"/>
      <c r="K572" s="356"/>
      <c r="L572" s="356"/>
      <c r="M572" s="356"/>
      <c r="N572" s="188"/>
    </row>
    <row r="573" spans="1:14" s="197" customFormat="1">
      <c r="A573" s="188"/>
      <c r="B573" s="189"/>
      <c r="F573" s="356"/>
      <c r="G573" s="356"/>
      <c r="H573" s="356"/>
      <c r="I573" s="356"/>
      <c r="J573" s="356"/>
      <c r="K573" s="356"/>
      <c r="L573" s="356"/>
      <c r="M573" s="356"/>
      <c r="N573" s="188"/>
    </row>
    <row r="574" spans="1:14" s="197" customFormat="1">
      <c r="A574" s="188"/>
      <c r="B574" s="189"/>
      <c r="F574" s="356"/>
      <c r="G574" s="356"/>
      <c r="H574" s="356"/>
      <c r="I574" s="356"/>
      <c r="J574" s="356"/>
      <c r="K574" s="356"/>
      <c r="L574" s="356"/>
      <c r="M574" s="356"/>
      <c r="N574" s="188"/>
    </row>
    <row r="575" spans="1:14" s="197" customFormat="1">
      <c r="A575" s="188"/>
      <c r="B575" s="189"/>
      <c r="F575" s="356"/>
      <c r="G575" s="356"/>
      <c r="H575" s="356"/>
      <c r="I575" s="356"/>
      <c r="J575" s="356"/>
      <c r="K575" s="356"/>
      <c r="L575" s="356"/>
      <c r="M575" s="356"/>
      <c r="N575" s="188"/>
    </row>
    <row r="576" spans="1:14" s="197" customFormat="1">
      <c r="A576" s="188"/>
      <c r="B576" s="189"/>
      <c r="F576" s="356"/>
      <c r="G576" s="356"/>
      <c r="H576" s="356"/>
      <c r="I576" s="356"/>
      <c r="J576" s="356"/>
      <c r="K576" s="356"/>
      <c r="L576" s="356"/>
      <c r="M576" s="356"/>
      <c r="N576" s="188"/>
    </row>
    <row r="577" spans="1:14" s="197" customFormat="1">
      <c r="A577" s="188"/>
      <c r="B577" s="189"/>
      <c r="F577" s="356"/>
      <c r="G577" s="356"/>
      <c r="H577" s="356"/>
      <c r="I577" s="356"/>
      <c r="J577" s="356"/>
      <c r="K577" s="356"/>
      <c r="L577" s="356"/>
      <c r="M577" s="356"/>
      <c r="N577" s="188"/>
    </row>
    <row r="578" spans="1:14" s="197" customFormat="1">
      <c r="A578" s="188"/>
      <c r="B578" s="189"/>
      <c r="F578" s="356"/>
      <c r="G578" s="356"/>
      <c r="H578" s="356"/>
      <c r="I578" s="356"/>
      <c r="J578" s="356"/>
      <c r="K578" s="356"/>
      <c r="L578" s="356"/>
      <c r="M578" s="356"/>
      <c r="N578" s="188"/>
    </row>
    <row r="579" spans="1:14" s="197" customFormat="1">
      <c r="A579" s="188"/>
      <c r="B579" s="189"/>
      <c r="F579" s="356"/>
      <c r="G579" s="356"/>
      <c r="H579" s="356"/>
      <c r="I579" s="356"/>
      <c r="J579" s="356"/>
      <c r="K579" s="356"/>
      <c r="L579" s="356"/>
      <c r="M579" s="356"/>
      <c r="N579" s="188"/>
    </row>
    <row r="580" spans="1:14" s="197" customFormat="1">
      <c r="A580" s="188"/>
      <c r="B580" s="189"/>
      <c r="F580" s="356"/>
      <c r="G580" s="356"/>
      <c r="H580" s="356"/>
      <c r="I580" s="356"/>
      <c r="J580" s="356"/>
      <c r="K580" s="356"/>
      <c r="L580" s="356"/>
      <c r="M580" s="356"/>
      <c r="N580" s="188"/>
    </row>
    <row r="581" spans="1:14" s="197" customFormat="1">
      <c r="A581" s="188"/>
      <c r="B581" s="189"/>
      <c r="F581" s="356"/>
      <c r="G581" s="356"/>
      <c r="H581" s="356"/>
      <c r="I581" s="356"/>
      <c r="J581" s="356"/>
      <c r="K581" s="356"/>
      <c r="L581" s="356"/>
      <c r="M581" s="356"/>
      <c r="N581" s="188"/>
    </row>
    <row r="582" spans="1:14" s="197" customFormat="1">
      <c r="A582" s="188"/>
      <c r="B582" s="189"/>
      <c r="F582" s="356"/>
      <c r="G582" s="356"/>
      <c r="H582" s="356"/>
      <c r="I582" s="356"/>
      <c r="J582" s="356"/>
      <c r="K582" s="356"/>
      <c r="L582" s="356"/>
      <c r="M582" s="356"/>
      <c r="N582" s="188"/>
    </row>
    <row r="583" spans="1:14" s="197" customFormat="1">
      <c r="A583" s="188"/>
      <c r="B583" s="189"/>
      <c r="F583" s="356"/>
      <c r="G583" s="356"/>
      <c r="H583" s="356"/>
      <c r="I583" s="356"/>
      <c r="J583" s="356"/>
      <c r="K583" s="356"/>
      <c r="L583" s="356"/>
      <c r="M583" s="356"/>
      <c r="N583" s="188"/>
    </row>
    <row r="584" spans="1:14" s="197" customFormat="1">
      <c r="A584" s="188"/>
      <c r="B584" s="189"/>
      <c r="F584" s="356"/>
      <c r="G584" s="356"/>
      <c r="H584" s="356"/>
      <c r="I584" s="356"/>
      <c r="J584" s="356"/>
      <c r="K584" s="356"/>
      <c r="L584" s="356"/>
      <c r="M584" s="356"/>
      <c r="N584" s="188"/>
    </row>
    <row r="585" spans="1:14" s="197" customFormat="1">
      <c r="A585" s="188"/>
      <c r="B585" s="189"/>
      <c r="F585" s="356"/>
      <c r="G585" s="356"/>
      <c r="H585" s="356"/>
      <c r="I585" s="356"/>
      <c r="J585" s="356"/>
      <c r="K585" s="356"/>
      <c r="L585" s="356"/>
      <c r="M585" s="356"/>
      <c r="N585" s="188"/>
    </row>
    <row r="586" spans="1:14" s="197" customFormat="1">
      <c r="A586" s="188"/>
      <c r="B586" s="189"/>
      <c r="F586" s="356"/>
      <c r="G586" s="356"/>
      <c r="H586" s="356"/>
      <c r="I586" s="356"/>
      <c r="J586" s="356"/>
      <c r="K586" s="356"/>
      <c r="L586" s="356"/>
      <c r="M586" s="356"/>
      <c r="N586" s="188"/>
    </row>
    <row r="587" spans="1:14" s="197" customFormat="1">
      <c r="A587" s="188"/>
      <c r="B587" s="189"/>
      <c r="F587" s="356"/>
      <c r="G587" s="356"/>
      <c r="H587" s="356"/>
      <c r="I587" s="356"/>
      <c r="J587" s="356"/>
      <c r="K587" s="356"/>
      <c r="L587" s="356"/>
      <c r="M587" s="356"/>
      <c r="N587" s="188"/>
    </row>
    <row r="588" spans="1:14" s="197" customFormat="1">
      <c r="A588" s="188"/>
      <c r="B588" s="189"/>
      <c r="F588" s="356"/>
      <c r="G588" s="356"/>
      <c r="H588" s="356"/>
      <c r="I588" s="356"/>
      <c r="J588" s="356"/>
      <c r="K588" s="356"/>
      <c r="L588" s="356"/>
      <c r="M588" s="356"/>
      <c r="N588" s="188"/>
    </row>
    <row r="589" spans="1:14" s="197" customFormat="1">
      <c r="A589" s="188"/>
      <c r="B589" s="189"/>
      <c r="F589" s="356"/>
      <c r="G589" s="356"/>
      <c r="H589" s="356"/>
      <c r="I589" s="356"/>
      <c r="J589" s="356"/>
      <c r="K589" s="356"/>
      <c r="L589" s="356"/>
      <c r="M589" s="356"/>
      <c r="N589" s="188"/>
    </row>
    <row r="590" spans="1:14" s="197" customFormat="1">
      <c r="A590" s="188"/>
      <c r="B590" s="189"/>
      <c r="F590" s="356"/>
      <c r="G590" s="356"/>
      <c r="H590" s="356"/>
      <c r="I590" s="356"/>
      <c r="J590" s="356"/>
      <c r="K590" s="356"/>
      <c r="L590" s="356"/>
      <c r="M590" s="356"/>
      <c r="N590" s="188"/>
    </row>
    <row r="591" spans="1:14" s="197" customFormat="1">
      <c r="A591" s="188"/>
      <c r="B591" s="189"/>
      <c r="F591" s="356"/>
      <c r="G591" s="356"/>
      <c r="H591" s="356"/>
      <c r="I591" s="356"/>
      <c r="J591" s="356"/>
      <c r="K591" s="356"/>
      <c r="L591" s="356"/>
      <c r="M591" s="356"/>
      <c r="N591" s="188"/>
    </row>
    <row r="592" spans="1:14" s="197" customFormat="1">
      <c r="A592" s="188"/>
      <c r="B592" s="189"/>
      <c r="F592" s="356"/>
      <c r="G592" s="356"/>
      <c r="H592" s="356"/>
      <c r="I592" s="356"/>
      <c r="J592" s="356"/>
      <c r="K592" s="356"/>
      <c r="L592" s="356"/>
      <c r="M592" s="356"/>
      <c r="N592" s="188"/>
    </row>
    <row r="593" spans="1:14" s="197" customFormat="1">
      <c r="A593" s="188"/>
      <c r="B593" s="189"/>
      <c r="F593" s="356"/>
      <c r="G593" s="356"/>
      <c r="H593" s="356"/>
      <c r="I593" s="356"/>
      <c r="J593" s="356"/>
      <c r="K593" s="356"/>
      <c r="L593" s="356"/>
      <c r="M593" s="356"/>
      <c r="N593" s="188"/>
    </row>
    <row r="594" spans="1:14" s="197" customFormat="1">
      <c r="A594" s="188"/>
      <c r="B594" s="189"/>
      <c r="F594" s="356"/>
      <c r="G594" s="356"/>
      <c r="H594" s="356"/>
      <c r="I594" s="356"/>
      <c r="J594" s="356"/>
      <c r="K594" s="356"/>
      <c r="L594" s="356"/>
      <c r="M594" s="356"/>
      <c r="N594" s="188"/>
    </row>
    <row r="595" spans="1:14" s="197" customFormat="1">
      <c r="A595" s="188"/>
      <c r="B595" s="189"/>
      <c r="F595" s="356"/>
      <c r="G595" s="356"/>
      <c r="H595" s="356"/>
      <c r="I595" s="356"/>
      <c r="J595" s="356"/>
      <c r="K595" s="356"/>
      <c r="L595" s="356"/>
      <c r="M595" s="356"/>
      <c r="N595" s="188"/>
    </row>
    <row r="596" spans="1:14" s="197" customFormat="1">
      <c r="A596" s="188"/>
      <c r="B596" s="189"/>
      <c r="F596" s="356"/>
      <c r="G596" s="356"/>
      <c r="H596" s="356"/>
      <c r="I596" s="356"/>
      <c r="J596" s="356"/>
      <c r="K596" s="356"/>
      <c r="L596" s="356"/>
      <c r="M596" s="356"/>
      <c r="N596" s="188"/>
    </row>
    <row r="597" spans="1:14" s="197" customFormat="1">
      <c r="A597" s="188"/>
      <c r="B597" s="189"/>
      <c r="F597" s="356"/>
      <c r="G597" s="356"/>
      <c r="H597" s="356"/>
      <c r="I597" s="356"/>
      <c r="J597" s="356"/>
      <c r="K597" s="356"/>
      <c r="L597" s="356"/>
      <c r="M597" s="356"/>
      <c r="N597" s="188"/>
    </row>
    <row r="598" spans="1:14" s="197" customFormat="1">
      <c r="A598" s="188"/>
      <c r="B598" s="189"/>
      <c r="F598" s="356"/>
      <c r="G598" s="356"/>
      <c r="H598" s="356"/>
      <c r="I598" s="356"/>
      <c r="J598" s="356"/>
      <c r="K598" s="356"/>
      <c r="L598" s="356"/>
      <c r="M598" s="356"/>
      <c r="N598" s="188"/>
    </row>
    <row r="599" spans="1:14" s="197" customFormat="1">
      <c r="A599" s="188"/>
      <c r="B599" s="189"/>
      <c r="F599" s="356"/>
      <c r="G599" s="356"/>
      <c r="H599" s="356"/>
      <c r="I599" s="356"/>
      <c r="J599" s="356"/>
      <c r="K599" s="356"/>
      <c r="L599" s="356"/>
      <c r="M599" s="356"/>
      <c r="N599" s="188"/>
    </row>
    <row r="600" spans="1:14" s="197" customFormat="1">
      <c r="A600" s="188"/>
      <c r="B600" s="189"/>
      <c r="F600" s="356"/>
      <c r="G600" s="356"/>
      <c r="H600" s="356"/>
      <c r="I600" s="356"/>
      <c r="J600" s="356"/>
      <c r="K600" s="356"/>
      <c r="L600" s="356"/>
      <c r="M600" s="356"/>
      <c r="N600" s="188"/>
    </row>
    <row r="601" spans="1:14" s="197" customFormat="1">
      <c r="A601" s="188"/>
      <c r="B601" s="189"/>
      <c r="F601" s="356"/>
      <c r="G601" s="356"/>
      <c r="H601" s="356"/>
      <c r="I601" s="356"/>
      <c r="J601" s="356"/>
      <c r="K601" s="356"/>
      <c r="L601" s="356"/>
      <c r="M601" s="356"/>
      <c r="N601" s="188"/>
    </row>
    <row r="602" spans="1:14" s="197" customFormat="1">
      <c r="A602" s="188"/>
      <c r="B602" s="189"/>
      <c r="F602" s="356"/>
      <c r="G602" s="356"/>
      <c r="H602" s="356"/>
      <c r="I602" s="356"/>
      <c r="J602" s="356"/>
      <c r="K602" s="356"/>
      <c r="L602" s="356"/>
      <c r="M602" s="356"/>
      <c r="N602" s="188"/>
    </row>
    <row r="603" spans="1:14" s="197" customFormat="1">
      <c r="A603" s="188"/>
      <c r="B603" s="189"/>
      <c r="F603" s="356"/>
      <c r="G603" s="356"/>
      <c r="H603" s="356"/>
      <c r="I603" s="356"/>
      <c r="J603" s="356"/>
      <c r="K603" s="356"/>
      <c r="L603" s="356"/>
      <c r="M603" s="356"/>
      <c r="N603" s="188"/>
    </row>
    <row r="604" spans="1:14" s="197" customFormat="1">
      <c r="A604" s="188"/>
      <c r="B604" s="189"/>
      <c r="F604" s="356"/>
      <c r="G604" s="356"/>
      <c r="H604" s="356"/>
      <c r="I604" s="356"/>
      <c r="J604" s="356"/>
      <c r="K604" s="356"/>
      <c r="L604" s="356"/>
      <c r="M604" s="356"/>
      <c r="N604" s="188"/>
    </row>
    <row r="605" spans="1:14" s="197" customFormat="1">
      <c r="A605" s="188"/>
      <c r="B605" s="189"/>
      <c r="F605" s="356"/>
      <c r="G605" s="356"/>
      <c r="H605" s="356"/>
      <c r="I605" s="356"/>
      <c r="J605" s="356"/>
      <c r="K605" s="356"/>
      <c r="L605" s="356"/>
      <c r="M605" s="356"/>
      <c r="N605" s="188"/>
    </row>
    <row r="606" spans="1:14" s="197" customFormat="1">
      <c r="A606" s="188"/>
      <c r="B606" s="189"/>
      <c r="F606" s="356"/>
      <c r="G606" s="356"/>
      <c r="H606" s="356"/>
      <c r="I606" s="356"/>
      <c r="J606" s="356"/>
      <c r="K606" s="356"/>
      <c r="L606" s="356"/>
      <c r="M606" s="356"/>
      <c r="N606" s="188"/>
    </row>
    <row r="607" spans="1:14" s="197" customFormat="1">
      <c r="A607" s="188"/>
      <c r="B607" s="189"/>
      <c r="F607" s="356"/>
      <c r="G607" s="356"/>
      <c r="H607" s="356"/>
      <c r="I607" s="356"/>
      <c r="J607" s="356"/>
      <c r="K607" s="356"/>
      <c r="L607" s="356"/>
      <c r="M607" s="356"/>
      <c r="N607" s="188"/>
    </row>
    <row r="608" spans="1:14" s="197" customFormat="1">
      <c r="A608" s="188"/>
      <c r="B608" s="189"/>
      <c r="F608" s="356"/>
      <c r="G608" s="356"/>
      <c r="H608" s="356"/>
      <c r="I608" s="356"/>
      <c r="J608" s="356"/>
      <c r="K608" s="356"/>
      <c r="L608" s="356"/>
      <c r="M608" s="356"/>
      <c r="N608" s="188"/>
    </row>
    <row r="609" spans="1:14" s="197" customFormat="1">
      <c r="A609" s="188"/>
      <c r="B609" s="189"/>
      <c r="F609" s="356"/>
      <c r="G609" s="356"/>
      <c r="H609" s="356"/>
      <c r="I609" s="356"/>
      <c r="J609" s="356"/>
      <c r="K609" s="356"/>
      <c r="L609" s="356"/>
      <c r="M609" s="356"/>
      <c r="N609" s="188"/>
    </row>
    <row r="610" spans="1:14" s="197" customFormat="1">
      <c r="A610" s="188"/>
      <c r="B610" s="189"/>
      <c r="F610" s="356"/>
      <c r="G610" s="356"/>
      <c r="H610" s="356"/>
      <c r="I610" s="356"/>
      <c r="J610" s="356"/>
      <c r="K610" s="356"/>
      <c r="L610" s="356"/>
      <c r="M610" s="356"/>
      <c r="N610" s="188"/>
    </row>
    <row r="611" spans="1:14" s="197" customFormat="1">
      <c r="A611" s="188"/>
      <c r="B611" s="189"/>
      <c r="F611" s="356"/>
      <c r="G611" s="356"/>
      <c r="H611" s="356"/>
      <c r="I611" s="356"/>
      <c r="J611" s="356"/>
      <c r="K611" s="356"/>
      <c r="L611" s="356"/>
      <c r="M611" s="356"/>
      <c r="N611" s="188"/>
    </row>
    <row r="612" spans="1:14" s="197" customFormat="1">
      <c r="A612" s="188"/>
      <c r="B612" s="189"/>
      <c r="F612" s="356"/>
      <c r="G612" s="356"/>
      <c r="H612" s="356"/>
      <c r="I612" s="356"/>
      <c r="J612" s="356"/>
      <c r="K612" s="356"/>
      <c r="L612" s="356"/>
      <c r="M612" s="356"/>
      <c r="N612" s="188"/>
    </row>
    <row r="613" spans="1:14" s="197" customFormat="1">
      <c r="A613" s="188"/>
      <c r="B613" s="189"/>
      <c r="F613" s="356"/>
      <c r="G613" s="356"/>
      <c r="H613" s="356"/>
      <c r="I613" s="356"/>
      <c r="J613" s="356"/>
      <c r="K613" s="356"/>
      <c r="L613" s="356"/>
      <c r="M613" s="356"/>
      <c r="N613" s="188"/>
    </row>
    <row r="614" spans="1:14" s="197" customFormat="1">
      <c r="A614" s="188"/>
      <c r="B614" s="189"/>
      <c r="F614" s="356"/>
      <c r="G614" s="356"/>
      <c r="H614" s="356"/>
      <c r="I614" s="356"/>
      <c r="J614" s="356"/>
      <c r="K614" s="356"/>
      <c r="L614" s="356"/>
      <c r="M614" s="356"/>
      <c r="N614" s="188"/>
    </row>
    <row r="615" spans="1:14" s="197" customFormat="1">
      <c r="A615" s="188"/>
      <c r="B615" s="189"/>
      <c r="F615" s="356"/>
      <c r="G615" s="356"/>
      <c r="H615" s="356"/>
      <c r="I615" s="356"/>
      <c r="J615" s="356"/>
      <c r="K615" s="356"/>
      <c r="L615" s="356"/>
      <c r="M615" s="356"/>
      <c r="N615" s="188"/>
    </row>
    <row r="616" spans="1:14" s="197" customFormat="1">
      <c r="A616" s="188"/>
      <c r="B616" s="189"/>
      <c r="F616" s="356"/>
      <c r="G616" s="356"/>
      <c r="H616" s="356"/>
      <c r="I616" s="356"/>
      <c r="J616" s="356"/>
      <c r="K616" s="356"/>
      <c r="L616" s="356"/>
      <c r="M616" s="356"/>
      <c r="N616" s="188"/>
    </row>
    <row r="617" spans="1:14" s="197" customFormat="1">
      <c r="A617" s="188"/>
      <c r="B617" s="189"/>
      <c r="F617" s="356"/>
      <c r="G617" s="356"/>
      <c r="H617" s="356"/>
      <c r="I617" s="356"/>
      <c r="J617" s="356"/>
      <c r="K617" s="356"/>
      <c r="L617" s="356"/>
      <c r="M617" s="356"/>
      <c r="N617" s="188"/>
    </row>
    <row r="618" spans="1:14" s="197" customFormat="1">
      <c r="A618" s="188"/>
      <c r="B618" s="189"/>
      <c r="F618" s="356"/>
      <c r="G618" s="356"/>
      <c r="H618" s="356"/>
      <c r="I618" s="356"/>
      <c r="J618" s="356"/>
      <c r="K618" s="356"/>
      <c r="L618" s="356"/>
      <c r="M618" s="356"/>
      <c r="N618" s="188"/>
    </row>
    <row r="619" spans="1:14" s="197" customFormat="1">
      <c r="A619" s="188"/>
      <c r="B619" s="189"/>
      <c r="F619" s="356"/>
      <c r="G619" s="356"/>
      <c r="H619" s="356"/>
      <c r="I619" s="356"/>
      <c r="J619" s="356"/>
      <c r="K619" s="356"/>
      <c r="L619" s="356"/>
      <c r="M619" s="356"/>
      <c r="N619" s="188"/>
    </row>
    <row r="620" spans="1:14" s="197" customFormat="1">
      <c r="A620" s="188"/>
      <c r="B620" s="189"/>
      <c r="F620" s="356"/>
      <c r="G620" s="356"/>
      <c r="H620" s="356"/>
      <c r="I620" s="356"/>
      <c r="J620" s="356"/>
      <c r="K620" s="356"/>
      <c r="L620" s="356"/>
      <c r="M620" s="356"/>
      <c r="N620" s="188"/>
    </row>
    <row r="621" spans="1:14" s="197" customFormat="1">
      <c r="A621" s="188"/>
      <c r="B621" s="189"/>
      <c r="F621" s="356"/>
      <c r="G621" s="356"/>
      <c r="H621" s="356"/>
      <c r="I621" s="356"/>
      <c r="J621" s="356"/>
      <c r="K621" s="356"/>
      <c r="L621" s="356"/>
      <c r="M621" s="356"/>
      <c r="N621" s="188"/>
    </row>
    <row r="622" spans="1:14" s="197" customFormat="1">
      <c r="A622" s="188"/>
      <c r="B622" s="189"/>
      <c r="F622" s="356"/>
      <c r="G622" s="356"/>
      <c r="H622" s="356"/>
      <c r="I622" s="356"/>
      <c r="J622" s="356"/>
      <c r="K622" s="356"/>
      <c r="L622" s="356"/>
      <c r="M622" s="356"/>
      <c r="N622" s="188"/>
    </row>
    <row r="623" spans="1:14" s="197" customFormat="1">
      <c r="A623" s="188"/>
      <c r="B623" s="189"/>
      <c r="F623" s="356"/>
      <c r="G623" s="356"/>
      <c r="H623" s="356"/>
      <c r="I623" s="356"/>
      <c r="J623" s="356"/>
      <c r="K623" s="356"/>
      <c r="L623" s="356"/>
      <c r="M623" s="356"/>
      <c r="N623" s="188"/>
    </row>
    <row r="624" spans="1:14" s="197" customFormat="1">
      <c r="A624" s="188"/>
      <c r="B624" s="189"/>
      <c r="F624" s="356"/>
      <c r="G624" s="356"/>
      <c r="H624" s="356"/>
      <c r="I624" s="356"/>
      <c r="J624" s="356"/>
      <c r="K624" s="356"/>
      <c r="L624" s="356"/>
      <c r="M624" s="356"/>
      <c r="N624" s="188"/>
    </row>
    <row r="625" spans="1:14" s="197" customFormat="1">
      <c r="A625" s="188"/>
      <c r="B625" s="189"/>
      <c r="F625" s="356"/>
      <c r="G625" s="356"/>
      <c r="H625" s="356"/>
      <c r="I625" s="356"/>
      <c r="J625" s="356"/>
      <c r="K625" s="356"/>
      <c r="L625" s="356"/>
      <c r="M625" s="356"/>
      <c r="N625" s="188"/>
    </row>
    <row r="626" spans="1:14" s="197" customFormat="1">
      <c r="A626" s="188"/>
      <c r="B626" s="189"/>
      <c r="F626" s="356"/>
      <c r="G626" s="356"/>
      <c r="H626" s="356"/>
      <c r="I626" s="356"/>
      <c r="J626" s="356"/>
      <c r="K626" s="356"/>
      <c r="L626" s="356"/>
      <c r="M626" s="356"/>
      <c r="N626" s="188"/>
    </row>
    <row r="627" spans="1:14" s="197" customFormat="1">
      <c r="A627" s="188"/>
      <c r="B627" s="189"/>
      <c r="F627" s="356"/>
      <c r="G627" s="356"/>
      <c r="H627" s="356"/>
      <c r="I627" s="356"/>
      <c r="J627" s="356"/>
      <c r="K627" s="356"/>
      <c r="L627" s="356"/>
      <c r="M627" s="356"/>
      <c r="N627" s="188"/>
    </row>
    <row r="628" spans="1:14" s="197" customFormat="1">
      <c r="A628" s="188"/>
      <c r="B628" s="189"/>
      <c r="F628" s="356"/>
      <c r="G628" s="356"/>
      <c r="H628" s="356"/>
      <c r="I628" s="356"/>
      <c r="J628" s="356"/>
      <c r="K628" s="356"/>
      <c r="L628" s="356"/>
      <c r="M628" s="356"/>
      <c r="N628" s="188"/>
    </row>
    <row r="629" spans="1:14" s="197" customFormat="1">
      <c r="A629" s="188"/>
      <c r="B629" s="189"/>
      <c r="F629" s="356"/>
      <c r="G629" s="356"/>
      <c r="H629" s="356"/>
      <c r="I629" s="356"/>
      <c r="J629" s="356"/>
      <c r="K629" s="356"/>
      <c r="L629" s="356"/>
      <c r="M629" s="356"/>
      <c r="N629" s="188"/>
    </row>
    <row r="630" spans="1:14" s="197" customFormat="1">
      <c r="A630" s="188"/>
      <c r="B630" s="189"/>
      <c r="F630" s="356"/>
      <c r="G630" s="356"/>
      <c r="H630" s="356"/>
      <c r="I630" s="356"/>
      <c r="J630" s="356"/>
      <c r="K630" s="356"/>
      <c r="L630" s="356"/>
      <c r="M630" s="356"/>
      <c r="N630" s="188"/>
    </row>
    <row r="631" spans="1:14" s="197" customFormat="1">
      <c r="A631" s="188"/>
      <c r="B631" s="189"/>
      <c r="F631" s="356"/>
      <c r="G631" s="356"/>
      <c r="H631" s="356"/>
      <c r="I631" s="356"/>
      <c r="J631" s="356"/>
      <c r="K631" s="356"/>
      <c r="L631" s="356"/>
      <c r="M631" s="356"/>
      <c r="N631" s="188"/>
    </row>
    <row r="632" spans="1:14" s="197" customFormat="1">
      <c r="A632" s="188"/>
      <c r="B632" s="189"/>
      <c r="F632" s="356"/>
      <c r="G632" s="356"/>
      <c r="H632" s="356"/>
      <c r="I632" s="356"/>
      <c r="J632" s="356"/>
      <c r="K632" s="356"/>
      <c r="L632" s="356"/>
      <c r="M632" s="356"/>
      <c r="N632" s="188"/>
    </row>
    <row r="633" spans="1:14" s="197" customFormat="1">
      <c r="A633" s="188"/>
      <c r="B633" s="189"/>
      <c r="F633" s="356"/>
      <c r="G633" s="356"/>
      <c r="H633" s="356"/>
      <c r="I633" s="356"/>
      <c r="J633" s="356"/>
      <c r="K633" s="356"/>
      <c r="L633" s="356"/>
      <c r="M633" s="356"/>
      <c r="N633" s="188"/>
    </row>
    <row r="634" spans="1:14" s="197" customFormat="1">
      <c r="A634" s="188"/>
      <c r="B634" s="189"/>
      <c r="F634" s="356"/>
      <c r="G634" s="356"/>
      <c r="H634" s="356"/>
      <c r="I634" s="356"/>
      <c r="J634" s="356"/>
      <c r="K634" s="356"/>
      <c r="L634" s="356"/>
      <c r="M634" s="356"/>
      <c r="N634" s="188"/>
    </row>
    <row r="635" spans="1:14" s="197" customFormat="1">
      <c r="A635" s="188"/>
      <c r="B635" s="189"/>
      <c r="F635" s="356"/>
      <c r="G635" s="356"/>
      <c r="H635" s="356"/>
      <c r="I635" s="356"/>
      <c r="J635" s="356"/>
      <c r="K635" s="356"/>
      <c r="L635" s="356"/>
      <c r="M635" s="356"/>
      <c r="N635" s="188"/>
    </row>
    <row r="636" spans="1:14" s="197" customFormat="1">
      <c r="A636" s="188"/>
      <c r="B636" s="189"/>
      <c r="F636" s="356"/>
      <c r="G636" s="356"/>
      <c r="H636" s="356"/>
      <c r="I636" s="356"/>
      <c r="J636" s="356"/>
      <c r="K636" s="356"/>
      <c r="L636" s="356"/>
      <c r="M636" s="356"/>
      <c r="N636" s="188"/>
    </row>
    <row r="637" spans="1:14" s="197" customFormat="1">
      <c r="A637" s="188"/>
      <c r="B637" s="189"/>
      <c r="F637" s="356"/>
      <c r="G637" s="356"/>
      <c r="H637" s="356"/>
      <c r="I637" s="356"/>
      <c r="J637" s="356"/>
      <c r="K637" s="356"/>
      <c r="L637" s="356"/>
      <c r="M637" s="356"/>
      <c r="N637" s="188"/>
    </row>
    <row r="638" spans="1:14" s="197" customFormat="1">
      <c r="A638" s="188"/>
      <c r="B638" s="189"/>
      <c r="F638" s="356"/>
      <c r="G638" s="356"/>
      <c r="H638" s="356"/>
      <c r="I638" s="356"/>
      <c r="J638" s="356"/>
      <c r="K638" s="356"/>
      <c r="L638" s="356"/>
      <c r="M638" s="356"/>
      <c r="N638" s="188"/>
    </row>
    <row r="639" spans="1:14" s="197" customFormat="1">
      <c r="A639" s="188"/>
      <c r="B639" s="189"/>
      <c r="F639" s="356"/>
      <c r="G639" s="356"/>
      <c r="H639" s="356"/>
      <c r="I639" s="356"/>
      <c r="J639" s="356"/>
      <c r="K639" s="356"/>
      <c r="L639" s="356"/>
      <c r="M639" s="356"/>
      <c r="N639" s="188"/>
    </row>
    <row r="640" spans="1:14" s="197" customFormat="1">
      <c r="A640" s="188"/>
      <c r="B640" s="189"/>
      <c r="F640" s="356"/>
      <c r="G640" s="356"/>
      <c r="H640" s="356"/>
      <c r="I640" s="356"/>
      <c r="J640" s="356"/>
      <c r="K640" s="356"/>
      <c r="L640" s="356"/>
      <c r="M640" s="356"/>
      <c r="N640" s="188"/>
    </row>
    <row r="641" spans="1:14" s="197" customFormat="1">
      <c r="A641" s="188"/>
      <c r="B641" s="189"/>
      <c r="F641" s="356"/>
      <c r="G641" s="356"/>
      <c r="H641" s="356"/>
      <c r="I641" s="356"/>
      <c r="J641" s="356"/>
      <c r="K641" s="356"/>
      <c r="L641" s="356"/>
      <c r="M641" s="356"/>
      <c r="N641" s="188"/>
    </row>
    <row r="642" spans="1:14" s="197" customFormat="1">
      <c r="A642" s="188"/>
      <c r="B642" s="189"/>
      <c r="F642" s="356"/>
      <c r="G642" s="356"/>
      <c r="H642" s="356"/>
      <c r="I642" s="356"/>
      <c r="J642" s="356"/>
      <c r="K642" s="356"/>
      <c r="L642" s="356"/>
      <c r="M642" s="356"/>
      <c r="N642" s="188"/>
    </row>
    <row r="643" spans="1:14" s="197" customFormat="1">
      <c r="A643" s="188"/>
      <c r="B643" s="189"/>
      <c r="F643" s="356"/>
      <c r="G643" s="356"/>
      <c r="H643" s="356"/>
      <c r="I643" s="356"/>
      <c r="J643" s="356"/>
      <c r="K643" s="356"/>
      <c r="L643" s="356"/>
      <c r="M643" s="356"/>
      <c r="N643" s="188"/>
    </row>
    <row r="644" spans="1:14" s="197" customFormat="1">
      <c r="A644" s="188"/>
      <c r="B644" s="189"/>
      <c r="F644" s="356"/>
      <c r="G644" s="356"/>
      <c r="H644" s="356"/>
      <c r="I644" s="356"/>
      <c r="J644" s="356"/>
      <c r="K644" s="356"/>
      <c r="L644" s="356"/>
      <c r="M644" s="356"/>
      <c r="N644" s="188"/>
    </row>
    <row r="645" spans="1:14" s="197" customFormat="1">
      <c r="A645" s="188"/>
      <c r="B645" s="189"/>
      <c r="F645" s="356"/>
      <c r="G645" s="356"/>
      <c r="H645" s="356"/>
      <c r="I645" s="356"/>
      <c r="J645" s="356"/>
      <c r="K645" s="356"/>
      <c r="L645" s="356"/>
      <c r="M645" s="356"/>
      <c r="N645" s="188"/>
    </row>
    <row r="646" spans="1:14" s="197" customFormat="1">
      <c r="A646" s="188"/>
      <c r="B646" s="189"/>
      <c r="F646" s="356"/>
      <c r="G646" s="356"/>
      <c r="H646" s="356"/>
      <c r="I646" s="356"/>
      <c r="J646" s="356"/>
      <c r="K646" s="356"/>
      <c r="L646" s="356"/>
      <c r="M646" s="356"/>
      <c r="N646" s="188"/>
    </row>
    <row r="647" spans="1:14" s="197" customFormat="1">
      <c r="A647" s="188"/>
      <c r="B647" s="189"/>
      <c r="F647" s="356"/>
      <c r="G647" s="356"/>
      <c r="H647" s="356"/>
      <c r="I647" s="356"/>
      <c r="J647" s="356"/>
      <c r="K647" s="356"/>
      <c r="L647" s="356"/>
      <c r="M647" s="356"/>
      <c r="N647" s="188"/>
    </row>
    <row r="648" spans="1:14" s="197" customFormat="1">
      <c r="A648" s="188"/>
      <c r="B648" s="189"/>
      <c r="F648" s="356"/>
      <c r="G648" s="356"/>
      <c r="H648" s="356"/>
      <c r="I648" s="356"/>
      <c r="J648" s="356"/>
      <c r="K648" s="356"/>
      <c r="L648" s="356"/>
      <c r="M648" s="356"/>
      <c r="N648" s="188"/>
    </row>
    <row r="649" spans="1:14" s="197" customFormat="1">
      <c r="A649" s="188"/>
      <c r="B649" s="189"/>
      <c r="F649" s="356"/>
      <c r="G649" s="356"/>
      <c r="H649" s="356"/>
      <c r="I649" s="356"/>
      <c r="J649" s="356"/>
      <c r="K649" s="356"/>
      <c r="L649" s="356"/>
      <c r="M649" s="356"/>
      <c r="N649" s="188"/>
    </row>
    <row r="650" spans="1:14" s="197" customFormat="1">
      <c r="A650" s="188"/>
      <c r="B650" s="189"/>
      <c r="F650" s="356"/>
      <c r="G650" s="356"/>
      <c r="H650" s="356"/>
      <c r="I650" s="356"/>
      <c r="J650" s="356"/>
      <c r="K650" s="356"/>
      <c r="L650" s="356"/>
      <c r="M650" s="356"/>
      <c r="N650" s="188"/>
    </row>
    <row r="651" spans="1:14" s="197" customFormat="1">
      <c r="A651" s="188"/>
      <c r="B651" s="189"/>
      <c r="F651" s="356"/>
      <c r="G651" s="356"/>
      <c r="H651" s="356"/>
      <c r="I651" s="356"/>
      <c r="J651" s="356"/>
      <c r="K651" s="356"/>
      <c r="L651" s="356"/>
      <c r="M651" s="356"/>
      <c r="N651" s="188"/>
    </row>
    <row r="652" spans="1:14" s="197" customFormat="1">
      <c r="A652" s="188"/>
      <c r="B652" s="189"/>
      <c r="F652" s="356"/>
      <c r="G652" s="356"/>
      <c r="H652" s="356"/>
      <c r="I652" s="356"/>
      <c r="J652" s="356"/>
      <c r="K652" s="356"/>
      <c r="L652" s="356"/>
      <c r="M652" s="356"/>
      <c r="N652" s="188"/>
    </row>
    <row r="653" spans="1:14" s="197" customFormat="1">
      <c r="A653" s="188"/>
      <c r="B653" s="189"/>
      <c r="F653" s="356"/>
      <c r="G653" s="356"/>
      <c r="H653" s="356"/>
      <c r="I653" s="356"/>
      <c r="J653" s="356"/>
      <c r="K653" s="356"/>
      <c r="L653" s="356"/>
      <c r="M653" s="356"/>
      <c r="N653" s="188"/>
    </row>
    <row r="654" spans="1:14" s="197" customFormat="1">
      <c r="A654" s="188"/>
      <c r="B654" s="189"/>
      <c r="F654" s="356"/>
      <c r="G654" s="356"/>
      <c r="H654" s="356"/>
      <c r="I654" s="356"/>
      <c r="J654" s="356"/>
      <c r="K654" s="356"/>
      <c r="L654" s="356"/>
      <c r="M654" s="356"/>
      <c r="N654" s="188"/>
    </row>
    <row r="655" spans="1:14" s="197" customFormat="1">
      <c r="A655" s="188"/>
      <c r="B655" s="189"/>
      <c r="F655" s="356"/>
      <c r="G655" s="356"/>
      <c r="H655" s="356"/>
      <c r="I655" s="356"/>
      <c r="J655" s="356"/>
      <c r="K655" s="356"/>
      <c r="L655" s="356"/>
      <c r="M655" s="356"/>
      <c r="N655" s="188"/>
    </row>
    <row r="656" spans="1:14" s="197" customFormat="1">
      <c r="A656" s="188"/>
      <c r="B656" s="189"/>
      <c r="F656" s="356"/>
      <c r="G656" s="356"/>
      <c r="H656" s="356"/>
      <c r="I656" s="356"/>
      <c r="J656" s="356"/>
      <c r="K656" s="356"/>
      <c r="L656" s="356"/>
      <c r="M656" s="356"/>
      <c r="N656" s="188"/>
    </row>
    <row r="657" spans="1:14" s="197" customFormat="1">
      <c r="A657" s="188"/>
      <c r="B657" s="189"/>
      <c r="F657" s="356"/>
      <c r="G657" s="356"/>
      <c r="H657" s="356"/>
      <c r="I657" s="356"/>
      <c r="J657" s="356"/>
      <c r="K657" s="356"/>
      <c r="L657" s="356"/>
      <c r="M657" s="356"/>
      <c r="N657" s="188"/>
    </row>
    <row r="658" spans="1:14" s="197" customFormat="1">
      <c r="A658" s="188"/>
      <c r="B658" s="189"/>
      <c r="F658" s="356"/>
      <c r="G658" s="356"/>
      <c r="H658" s="356"/>
      <c r="I658" s="356"/>
      <c r="J658" s="356"/>
      <c r="K658" s="356"/>
      <c r="L658" s="356"/>
      <c r="M658" s="356"/>
      <c r="N658" s="188"/>
    </row>
    <row r="659" spans="1:14" s="197" customFormat="1">
      <c r="A659" s="188"/>
      <c r="B659" s="189"/>
      <c r="F659" s="356"/>
      <c r="G659" s="356"/>
      <c r="H659" s="356"/>
      <c r="I659" s="356"/>
      <c r="J659" s="356"/>
      <c r="K659" s="356"/>
      <c r="L659" s="356"/>
      <c r="M659" s="356"/>
      <c r="N659" s="188"/>
    </row>
    <row r="660" spans="1:14" s="197" customFormat="1">
      <c r="A660" s="188"/>
      <c r="B660" s="189"/>
      <c r="F660" s="356"/>
      <c r="G660" s="356"/>
      <c r="H660" s="356"/>
      <c r="I660" s="356"/>
      <c r="J660" s="356"/>
      <c r="K660" s="356"/>
      <c r="L660" s="356"/>
      <c r="M660" s="356"/>
      <c r="N660" s="188"/>
    </row>
    <row r="661" spans="1:14" s="197" customFormat="1">
      <c r="A661" s="188"/>
      <c r="B661" s="189"/>
      <c r="F661" s="356"/>
      <c r="G661" s="356"/>
      <c r="H661" s="356"/>
      <c r="I661" s="356"/>
      <c r="J661" s="356"/>
      <c r="K661" s="356"/>
      <c r="L661" s="356"/>
      <c r="M661" s="356"/>
      <c r="N661" s="188"/>
    </row>
    <row r="662" spans="1:14" s="197" customFormat="1">
      <c r="A662" s="188"/>
      <c r="B662" s="189"/>
      <c r="F662" s="356"/>
      <c r="G662" s="356"/>
      <c r="H662" s="356"/>
      <c r="I662" s="356"/>
      <c r="J662" s="356"/>
      <c r="K662" s="356"/>
      <c r="L662" s="356"/>
      <c r="M662" s="356"/>
      <c r="N662" s="188"/>
    </row>
    <row r="663" spans="1:14" s="197" customFormat="1">
      <c r="A663" s="188"/>
      <c r="B663" s="189"/>
      <c r="F663" s="356"/>
      <c r="G663" s="356"/>
      <c r="H663" s="356"/>
      <c r="I663" s="356"/>
      <c r="J663" s="356"/>
      <c r="K663" s="356"/>
      <c r="L663" s="356"/>
      <c r="M663" s="356"/>
      <c r="N663" s="188"/>
    </row>
    <row r="664" spans="1:14" s="197" customFormat="1">
      <c r="A664" s="188"/>
      <c r="B664" s="189"/>
      <c r="F664" s="356"/>
      <c r="G664" s="356"/>
      <c r="H664" s="356"/>
      <c r="I664" s="356"/>
      <c r="J664" s="356"/>
      <c r="K664" s="356"/>
      <c r="L664" s="356"/>
      <c r="M664" s="356"/>
      <c r="N664" s="188"/>
    </row>
    <row r="665" spans="1:14" s="197" customFormat="1">
      <c r="A665" s="188"/>
      <c r="B665" s="189"/>
      <c r="F665" s="356"/>
      <c r="G665" s="356"/>
      <c r="H665" s="356"/>
      <c r="I665" s="356"/>
      <c r="J665" s="356"/>
      <c r="K665" s="356"/>
      <c r="L665" s="356"/>
      <c r="M665" s="356"/>
      <c r="N665" s="188"/>
    </row>
    <row r="666" spans="1:14" s="197" customFormat="1">
      <c r="A666" s="188"/>
      <c r="B666" s="189"/>
      <c r="F666" s="356"/>
      <c r="G666" s="356"/>
      <c r="H666" s="356"/>
      <c r="I666" s="356"/>
      <c r="J666" s="356"/>
      <c r="K666" s="356"/>
      <c r="L666" s="356"/>
      <c r="M666" s="356"/>
      <c r="N666" s="188"/>
    </row>
    <row r="667" spans="1:14" s="197" customFormat="1">
      <c r="A667" s="188"/>
      <c r="B667" s="189"/>
      <c r="F667" s="356"/>
      <c r="G667" s="356"/>
      <c r="H667" s="356"/>
      <c r="I667" s="356"/>
      <c r="J667" s="356"/>
      <c r="K667" s="356"/>
      <c r="L667" s="356"/>
      <c r="M667" s="356"/>
      <c r="N667" s="188"/>
    </row>
    <row r="668" spans="1:14" s="197" customFormat="1">
      <c r="A668" s="188"/>
      <c r="B668" s="189"/>
      <c r="F668" s="356"/>
      <c r="G668" s="356"/>
      <c r="H668" s="356"/>
      <c r="I668" s="356"/>
      <c r="J668" s="356"/>
      <c r="K668" s="356"/>
      <c r="L668" s="356"/>
      <c r="M668" s="356"/>
      <c r="N668" s="188"/>
    </row>
    <row r="669" spans="1:14" s="197" customFormat="1">
      <c r="A669" s="188"/>
      <c r="B669" s="189"/>
      <c r="F669" s="356"/>
      <c r="G669" s="356"/>
      <c r="H669" s="356"/>
      <c r="I669" s="356"/>
      <c r="J669" s="356"/>
      <c r="K669" s="356"/>
      <c r="L669" s="356"/>
      <c r="M669" s="356"/>
      <c r="N669" s="188"/>
    </row>
    <row r="670" spans="1:14" s="197" customFormat="1">
      <c r="A670" s="188"/>
      <c r="B670" s="189"/>
      <c r="F670" s="356"/>
      <c r="G670" s="356"/>
      <c r="H670" s="356"/>
      <c r="I670" s="356"/>
      <c r="J670" s="356"/>
      <c r="K670" s="356"/>
      <c r="L670" s="356"/>
      <c r="M670" s="356"/>
      <c r="N670" s="188"/>
    </row>
    <row r="671" spans="1:14" s="197" customFormat="1">
      <c r="A671" s="188"/>
      <c r="B671" s="189"/>
      <c r="F671" s="356"/>
      <c r="G671" s="356"/>
      <c r="H671" s="356"/>
      <c r="I671" s="356"/>
      <c r="J671" s="356"/>
      <c r="K671" s="356"/>
      <c r="L671" s="356"/>
      <c r="M671" s="356"/>
      <c r="N671" s="188"/>
    </row>
    <row r="672" spans="1:14" s="197" customFormat="1">
      <c r="A672" s="188"/>
      <c r="B672" s="189"/>
      <c r="F672" s="356"/>
      <c r="G672" s="356"/>
      <c r="H672" s="356"/>
      <c r="I672" s="356"/>
      <c r="J672" s="356"/>
      <c r="K672" s="356"/>
      <c r="L672" s="356"/>
      <c r="M672" s="356"/>
      <c r="N672" s="188"/>
    </row>
    <row r="673" spans="1:14" s="197" customFormat="1">
      <c r="A673" s="188"/>
      <c r="B673" s="189"/>
      <c r="F673" s="356"/>
      <c r="G673" s="356"/>
      <c r="H673" s="356"/>
      <c r="I673" s="356"/>
      <c r="J673" s="356"/>
      <c r="K673" s="356"/>
      <c r="L673" s="356"/>
      <c r="M673" s="356"/>
      <c r="N673" s="188"/>
    </row>
    <row r="674" spans="1:14" s="197" customFormat="1">
      <c r="A674" s="188"/>
      <c r="B674" s="189"/>
      <c r="F674" s="356"/>
      <c r="G674" s="356"/>
      <c r="H674" s="356"/>
      <c r="I674" s="356"/>
      <c r="J674" s="356"/>
      <c r="K674" s="356"/>
      <c r="L674" s="356"/>
      <c r="M674" s="356"/>
      <c r="N674" s="188"/>
    </row>
    <row r="675" spans="1:14" s="197" customFormat="1">
      <c r="A675" s="188"/>
      <c r="B675" s="189"/>
      <c r="F675" s="356"/>
      <c r="G675" s="356"/>
      <c r="H675" s="356"/>
      <c r="I675" s="356"/>
      <c r="J675" s="356"/>
      <c r="K675" s="356"/>
      <c r="L675" s="356"/>
      <c r="M675" s="356"/>
      <c r="N675" s="188"/>
    </row>
    <row r="676" spans="1:14" s="197" customFormat="1">
      <c r="A676" s="188"/>
      <c r="B676" s="189"/>
      <c r="F676" s="356"/>
      <c r="G676" s="356"/>
      <c r="H676" s="356"/>
      <c r="I676" s="356"/>
      <c r="J676" s="356"/>
      <c r="K676" s="356"/>
      <c r="L676" s="356"/>
      <c r="M676" s="356"/>
      <c r="N676" s="188"/>
    </row>
    <row r="677" spans="1:14" s="197" customFormat="1">
      <c r="A677" s="188"/>
      <c r="B677" s="189"/>
      <c r="F677" s="356"/>
      <c r="G677" s="356"/>
      <c r="H677" s="356"/>
      <c r="I677" s="356"/>
      <c r="J677" s="356"/>
      <c r="K677" s="356"/>
      <c r="L677" s="356"/>
      <c r="M677" s="356"/>
      <c r="N677" s="188"/>
    </row>
    <row r="678" spans="1:14" s="197" customFormat="1">
      <c r="A678" s="188"/>
      <c r="B678" s="189"/>
      <c r="F678" s="356"/>
      <c r="G678" s="356"/>
      <c r="H678" s="356"/>
      <c r="I678" s="356"/>
      <c r="J678" s="356"/>
      <c r="K678" s="356"/>
      <c r="L678" s="356"/>
      <c r="M678" s="356"/>
      <c r="N678" s="188"/>
    </row>
    <row r="679" spans="1:14" s="197" customFormat="1">
      <c r="A679" s="188"/>
      <c r="B679" s="189"/>
      <c r="F679" s="356"/>
      <c r="G679" s="356"/>
      <c r="H679" s="356"/>
      <c r="I679" s="356"/>
      <c r="J679" s="356"/>
      <c r="K679" s="356"/>
      <c r="L679" s="356"/>
      <c r="M679" s="356"/>
      <c r="N679" s="188"/>
    </row>
    <row r="680" spans="1:14" s="197" customFormat="1">
      <c r="A680" s="188"/>
      <c r="B680" s="189"/>
      <c r="F680" s="356"/>
      <c r="G680" s="356"/>
      <c r="H680" s="356"/>
      <c r="I680" s="356"/>
      <c r="J680" s="356"/>
      <c r="K680" s="356"/>
      <c r="L680" s="356"/>
      <c r="M680" s="356"/>
      <c r="N680" s="188"/>
    </row>
    <row r="681" spans="1:14" s="197" customFormat="1">
      <c r="A681" s="188"/>
      <c r="B681" s="189"/>
      <c r="F681" s="356"/>
      <c r="G681" s="356"/>
      <c r="H681" s="356"/>
      <c r="I681" s="356"/>
      <c r="J681" s="356"/>
      <c r="K681" s="356"/>
      <c r="L681" s="356"/>
      <c r="M681" s="356"/>
      <c r="N681" s="188"/>
    </row>
    <row r="682" spans="1:14" s="197" customFormat="1">
      <c r="A682" s="188"/>
      <c r="B682" s="189"/>
      <c r="F682" s="356"/>
      <c r="G682" s="356"/>
      <c r="H682" s="356"/>
      <c r="I682" s="356"/>
      <c r="J682" s="356"/>
      <c r="K682" s="356"/>
      <c r="L682" s="356"/>
      <c r="M682" s="356"/>
      <c r="N682" s="188"/>
    </row>
    <row r="683" spans="1:14" s="197" customFormat="1">
      <c r="A683" s="188"/>
      <c r="B683" s="189"/>
      <c r="F683" s="356"/>
      <c r="G683" s="356"/>
      <c r="H683" s="356"/>
      <c r="I683" s="356"/>
      <c r="J683" s="356"/>
      <c r="K683" s="356"/>
      <c r="L683" s="356"/>
      <c r="M683" s="356"/>
      <c r="N683" s="188"/>
    </row>
    <row r="684" spans="1:14" s="197" customFormat="1">
      <c r="A684" s="188"/>
      <c r="B684" s="189"/>
      <c r="F684" s="356"/>
      <c r="G684" s="356"/>
      <c r="H684" s="356"/>
      <c r="I684" s="356"/>
      <c r="J684" s="356"/>
      <c r="K684" s="356"/>
      <c r="L684" s="356"/>
      <c r="M684" s="356"/>
      <c r="N684" s="188"/>
    </row>
    <row r="685" spans="1:14" s="197" customFormat="1">
      <c r="A685" s="188"/>
      <c r="B685" s="189"/>
      <c r="F685" s="356"/>
      <c r="G685" s="356"/>
      <c r="H685" s="356"/>
      <c r="I685" s="356"/>
      <c r="J685" s="356"/>
      <c r="K685" s="356"/>
      <c r="L685" s="356"/>
      <c r="M685" s="356"/>
      <c r="N685" s="188"/>
    </row>
    <row r="686" spans="1:14" s="197" customFormat="1">
      <c r="A686" s="188"/>
      <c r="B686" s="189"/>
      <c r="F686" s="356"/>
      <c r="G686" s="356"/>
      <c r="H686" s="356"/>
      <c r="I686" s="356"/>
      <c r="J686" s="356"/>
      <c r="K686" s="356"/>
      <c r="L686" s="356"/>
      <c r="M686" s="356"/>
      <c r="N686" s="188"/>
    </row>
    <row r="687" spans="1:14" s="197" customFormat="1">
      <c r="A687" s="188"/>
      <c r="B687" s="189"/>
      <c r="F687" s="356"/>
      <c r="G687" s="356"/>
      <c r="H687" s="356"/>
      <c r="I687" s="356"/>
      <c r="J687" s="356"/>
      <c r="K687" s="356"/>
      <c r="L687" s="356"/>
      <c r="M687" s="356"/>
      <c r="N687" s="188"/>
    </row>
    <row r="688" spans="1:14" s="197" customFormat="1">
      <c r="A688" s="188"/>
      <c r="B688" s="189"/>
      <c r="F688" s="356"/>
      <c r="G688" s="356"/>
      <c r="H688" s="356"/>
      <c r="I688" s="356"/>
      <c r="J688" s="356"/>
      <c r="K688" s="356"/>
      <c r="L688" s="356"/>
      <c r="M688" s="356"/>
      <c r="N688" s="188"/>
    </row>
    <row r="689" spans="1:14" s="197" customFormat="1">
      <c r="A689" s="188"/>
      <c r="B689" s="189"/>
      <c r="F689" s="356"/>
      <c r="G689" s="356"/>
      <c r="H689" s="356"/>
      <c r="I689" s="356"/>
      <c r="J689" s="356"/>
      <c r="K689" s="356"/>
      <c r="L689" s="356"/>
      <c r="M689" s="356"/>
      <c r="N689" s="188"/>
    </row>
    <row r="690" spans="1:14" s="197" customFormat="1">
      <c r="A690" s="188"/>
      <c r="B690" s="189"/>
      <c r="F690" s="356"/>
      <c r="G690" s="356"/>
      <c r="H690" s="356"/>
      <c r="I690" s="356"/>
      <c r="J690" s="356"/>
      <c r="K690" s="356"/>
      <c r="L690" s="356"/>
      <c r="M690" s="356"/>
      <c r="N690" s="188"/>
    </row>
    <row r="691" spans="1:14" s="197" customFormat="1">
      <c r="A691" s="188"/>
      <c r="B691" s="189"/>
      <c r="F691" s="356"/>
      <c r="G691" s="356"/>
      <c r="H691" s="356"/>
      <c r="I691" s="356"/>
      <c r="J691" s="356"/>
      <c r="K691" s="356"/>
      <c r="L691" s="356"/>
      <c r="M691" s="356"/>
      <c r="N691" s="188"/>
    </row>
    <row r="692" spans="1:14" s="197" customFormat="1">
      <c r="A692" s="188"/>
      <c r="B692" s="189"/>
      <c r="F692" s="356"/>
      <c r="G692" s="356"/>
      <c r="H692" s="356"/>
      <c r="I692" s="356"/>
      <c r="J692" s="356"/>
      <c r="K692" s="356"/>
      <c r="L692" s="356"/>
      <c r="M692" s="356"/>
      <c r="N692" s="188"/>
    </row>
    <row r="693" spans="1:14" s="197" customFormat="1">
      <c r="A693" s="188"/>
      <c r="B693" s="189"/>
      <c r="F693" s="356"/>
      <c r="G693" s="356"/>
      <c r="H693" s="356"/>
      <c r="I693" s="356"/>
      <c r="J693" s="356"/>
      <c r="K693" s="356"/>
      <c r="L693" s="356"/>
      <c r="M693" s="356"/>
      <c r="N693" s="188"/>
    </row>
    <row r="694" spans="1:14" s="197" customFormat="1">
      <c r="A694" s="188"/>
      <c r="B694" s="189"/>
      <c r="F694" s="356"/>
      <c r="G694" s="356"/>
      <c r="H694" s="356"/>
      <c r="I694" s="356"/>
      <c r="J694" s="356"/>
      <c r="K694" s="356"/>
      <c r="L694" s="356"/>
      <c r="M694" s="356"/>
      <c r="N694" s="188"/>
    </row>
    <row r="695" spans="1:14" s="197" customFormat="1">
      <c r="A695" s="188"/>
      <c r="B695" s="189"/>
      <c r="F695" s="356"/>
      <c r="G695" s="356"/>
      <c r="H695" s="356"/>
      <c r="I695" s="356"/>
      <c r="J695" s="356"/>
      <c r="K695" s="356"/>
      <c r="L695" s="356"/>
      <c r="M695" s="356"/>
      <c r="N695" s="188"/>
    </row>
    <row r="696" spans="1:14" s="197" customFormat="1">
      <c r="A696" s="188"/>
      <c r="B696" s="189"/>
      <c r="F696" s="356"/>
      <c r="G696" s="356"/>
      <c r="H696" s="356"/>
      <c r="I696" s="356"/>
      <c r="J696" s="356"/>
      <c r="K696" s="356"/>
      <c r="L696" s="356"/>
      <c r="M696" s="356"/>
      <c r="N696" s="188"/>
    </row>
    <row r="697" spans="1:14" s="197" customFormat="1">
      <c r="A697" s="188"/>
      <c r="B697" s="189"/>
      <c r="F697" s="356"/>
      <c r="G697" s="356"/>
      <c r="H697" s="356"/>
      <c r="I697" s="356"/>
      <c r="J697" s="356"/>
      <c r="K697" s="356"/>
      <c r="L697" s="356"/>
      <c r="M697" s="356"/>
      <c r="N697" s="188"/>
    </row>
    <row r="698" spans="1:14" s="197" customFormat="1">
      <c r="A698" s="188"/>
      <c r="B698" s="189"/>
      <c r="F698" s="356"/>
      <c r="G698" s="356"/>
      <c r="H698" s="356"/>
      <c r="I698" s="356"/>
      <c r="J698" s="356"/>
      <c r="K698" s="356"/>
      <c r="L698" s="356"/>
      <c r="M698" s="356"/>
      <c r="N698" s="188"/>
    </row>
    <row r="699" spans="1:14" s="197" customFormat="1">
      <c r="A699" s="188"/>
      <c r="B699" s="189"/>
      <c r="F699" s="356"/>
      <c r="G699" s="356"/>
      <c r="H699" s="356"/>
      <c r="I699" s="356"/>
      <c r="J699" s="356"/>
      <c r="K699" s="356"/>
      <c r="L699" s="356"/>
      <c r="M699" s="356"/>
      <c r="N699" s="188"/>
    </row>
    <row r="700" spans="1:14" s="197" customFormat="1">
      <c r="A700" s="188"/>
      <c r="B700" s="189"/>
      <c r="F700" s="356"/>
      <c r="G700" s="356"/>
      <c r="H700" s="356"/>
      <c r="I700" s="356"/>
      <c r="J700" s="356"/>
      <c r="K700" s="356"/>
      <c r="L700" s="356"/>
      <c r="M700" s="356"/>
      <c r="N700" s="188"/>
    </row>
    <row r="701" spans="1:14" s="197" customFormat="1">
      <c r="A701" s="188"/>
      <c r="B701" s="189"/>
      <c r="F701" s="356"/>
      <c r="G701" s="356"/>
      <c r="H701" s="356"/>
      <c r="I701" s="356"/>
      <c r="J701" s="356"/>
      <c r="K701" s="356"/>
      <c r="L701" s="356"/>
      <c r="M701" s="356"/>
      <c r="N701" s="188"/>
    </row>
    <row r="702" spans="1:14" s="197" customFormat="1">
      <c r="A702" s="188"/>
      <c r="B702" s="189"/>
      <c r="F702" s="356"/>
      <c r="G702" s="356"/>
      <c r="H702" s="356"/>
      <c r="I702" s="356"/>
      <c r="J702" s="356"/>
      <c r="K702" s="356"/>
      <c r="L702" s="356"/>
      <c r="M702" s="356"/>
      <c r="N702" s="188"/>
    </row>
    <row r="703" spans="1:14" s="197" customFormat="1">
      <c r="A703" s="188"/>
      <c r="B703" s="189"/>
      <c r="F703" s="356"/>
      <c r="G703" s="356"/>
      <c r="H703" s="356"/>
      <c r="I703" s="356"/>
      <c r="J703" s="356"/>
      <c r="K703" s="356"/>
      <c r="L703" s="356"/>
      <c r="M703" s="356"/>
      <c r="N703" s="188"/>
    </row>
    <row r="704" spans="1:14" s="197" customFormat="1">
      <c r="A704" s="188"/>
      <c r="B704" s="189"/>
      <c r="F704" s="356"/>
      <c r="G704" s="356"/>
      <c r="H704" s="356"/>
      <c r="I704" s="356"/>
      <c r="J704" s="356"/>
      <c r="K704" s="356"/>
      <c r="L704" s="356"/>
      <c r="M704" s="356"/>
      <c r="N704" s="188"/>
    </row>
    <row r="705" spans="1:14" s="197" customFormat="1">
      <c r="A705" s="188"/>
      <c r="B705" s="189"/>
      <c r="F705" s="356"/>
      <c r="G705" s="356"/>
      <c r="H705" s="356"/>
      <c r="I705" s="356"/>
      <c r="J705" s="356"/>
      <c r="K705" s="356"/>
      <c r="L705" s="356"/>
      <c r="M705" s="356"/>
      <c r="N705" s="188"/>
    </row>
    <row r="706" spans="1:14" s="197" customFormat="1">
      <c r="A706" s="188"/>
      <c r="B706" s="189"/>
      <c r="F706" s="356"/>
      <c r="G706" s="356"/>
      <c r="H706" s="356"/>
      <c r="I706" s="356"/>
      <c r="J706" s="356"/>
      <c r="K706" s="356"/>
      <c r="L706" s="356"/>
      <c r="M706" s="356"/>
      <c r="N706" s="188"/>
    </row>
    <row r="707" spans="1:14" s="197" customFormat="1">
      <c r="A707" s="188"/>
      <c r="B707" s="189"/>
      <c r="F707" s="356"/>
      <c r="G707" s="356"/>
      <c r="H707" s="356"/>
      <c r="I707" s="356"/>
      <c r="J707" s="356"/>
      <c r="K707" s="356"/>
      <c r="L707" s="356"/>
      <c r="M707" s="356"/>
      <c r="N707" s="188"/>
    </row>
    <row r="708" spans="1:14" s="197" customFormat="1">
      <c r="A708" s="188"/>
      <c r="B708" s="189"/>
      <c r="F708" s="356"/>
      <c r="G708" s="356"/>
      <c r="H708" s="356"/>
      <c r="I708" s="356"/>
      <c r="J708" s="356"/>
      <c r="K708" s="356"/>
      <c r="L708" s="356"/>
      <c r="M708" s="356"/>
      <c r="N708" s="188"/>
    </row>
    <row r="709" spans="1:14" s="197" customFormat="1">
      <c r="A709" s="188"/>
      <c r="B709" s="189"/>
      <c r="F709" s="356"/>
      <c r="G709" s="356"/>
      <c r="H709" s="356"/>
      <c r="I709" s="356"/>
      <c r="J709" s="356"/>
      <c r="K709" s="356"/>
      <c r="L709" s="356"/>
      <c r="M709" s="356"/>
      <c r="N709" s="188"/>
    </row>
    <row r="710" spans="1:14" s="197" customFormat="1">
      <c r="A710" s="188"/>
      <c r="B710" s="189"/>
      <c r="F710" s="356"/>
      <c r="G710" s="356"/>
      <c r="H710" s="356"/>
      <c r="I710" s="356"/>
      <c r="J710" s="356"/>
      <c r="K710" s="356"/>
      <c r="L710" s="356"/>
      <c r="M710" s="356"/>
      <c r="N710" s="188"/>
    </row>
    <row r="711" spans="1:14" s="197" customFormat="1">
      <c r="A711" s="188"/>
      <c r="B711" s="189"/>
      <c r="F711" s="356"/>
      <c r="G711" s="356"/>
      <c r="H711" s="356"/>
      <c r="I711" s="356"/>
      <c r="J711" s="356"/>
      <c r="K711" s="356"/>
      <c r="L711" s="356"/>
      <c r="M711" s="356"/>
      <c r="N711" s="188"/>
    </row>
    <row r="712" spans="1:14" s="197" customFormat="1">
      <c r="A712" s="188"/>
      <c r="B712" s="189"/>
      <c r="F712" s="356"/>
      <c r="G712" s="356"/>
      <c r="H712" s="356"/>
      <c r="I712" s="356"/>
      <c r="J712" s="356"/>
      <c r="K712" s="356"/>
      <c r="L712" s="356"/>
      <c r="M712" s="356"/>
      <c r="N712" s="188"/>
    </row>
    <row r="713" spans="1:14" s="197" customFormat="1">
      <c r="A713" s="188"/>
      <c r="B713" s="189"/>
      <c r="F713" s="356"/>
      <c r="G713" s="356"/>
      <c r="H713" s="356"/>
      <c r="I713" s="356"/>
      <c r="J713" s="356"/>
      <c r="K713" s="356"/>
      <c r="L713" s="356"/>
      <c r="M713" s="356"/>
      <c r="N713" s="188"/>
    </row>
    <row r="714" spans="1:14" s="197" customFormat="1">
      <c r="A714" s="188"/>
      <c r="B714" s="189"/>
      <c r="F714" s="356"/>
      <c r="G714" s="356"/>
      <c r="H714" s="356"/>
      <c r="I714" s="356"/>
      <c r="J714" s="356"/>
      <c r="K714" s="356"/>
      <c r="L714" s="356"/>
      <c r="M714" s="356"/>
      <c r="N714" s="188"/>
    </row>
    <row r="715" spans="1:14" s="197" customFormat="1">
      <c r="A715" s="188"/>
      <c r="B715" s="189"/>
      <c r="F715" s="356"/>
      <c r="G715" s="356"/>
      <c r="H715" s="356"/>
      <c r="I715" s="356"/>
      <c r="J715" s="356"/>
      <c r="K715" s="356"/>
      <c r="L715" s="356"/>
      <c r="M715" s="356"/>
      <c r="N715" s="188"/>
    </row>
    <row r="716" spans="1:14" s="197" customFormat="1">
      <c r="A716" s="188"/>
      <c r="B716" s="189"/>
      <c r="F716" s="356"/>
      <c r="G716" s="356"/>
      <c r="H716" s="356"/>
      <c r="I716" s="356"/>
      <c r="J716" s="356"/>
      <c r="K716" s="356"/>
      <c r="L716" s="356"/>
      <c r="M716" s="356"/>
      <c r="N716" s="188"/>
    </row>
    <row r="717" spans="1:14" s="197" customFormat="1">
      <c r="A717" s="188"/>
      <c r="B717" s="189"/>
      <c r="F717" s="356"/>
      <c r="G717" s="356"/>
      <c r="H717" s="356"/>
      <c r="I717" s="356"/>
      <c r="J717" s="356"/>
      <c r="K717" s="356"/>
      <c r="L717" s="356"/>
      <c r="M717" s="356"/>
      <c r="N717" s="188"/>
    </row>
    <row r="718" spans="1:14" s="197" customFormat="1">
      <c r="A718" s="188"/>
      <c r="B718" s="189"/>
      <c r="F718" s="356"/>
      <c r="G718" s="356"/>
      <c r="H718" s="356"/>
      <c r="I718" s="356"/>
      <c r="J718" s="356"/>
      <c r="K718" s="356"/>
      <c r="L718" s="356"/>
      <c r="M718" s="356"/>
      <c r="N718" s="188"/>
    </row>
    <row r="719" spans="1:14" s="197" customFormat="1">
      <c r="A719" s="188"/>
      <c r="B719" s="189"/>
      <c r="F719" s="356"/>
      <c r="G719" s="356"/>
      <c r="H719" s="356"/>
      <c r="I719" s="356"/>
      <c r="J719" s="356"/>
      <c r="K719" s="356"/>
      <c r="L719" s="356"/>
      <c r="M719" s="356"/>
      <c r="N719" s="188"/>
    </row>
    <row r="720" spans="1:14" s="197" customFormat="1">
      <c r="A720" s="188"/>
      <c r="B720" s="189"/>
      <c r="F720" s="356"/>
      <c r="G720" s="356"/>
      <c r="H720" s="356"/>
      <c r="I720" s="356"/>
      <c r="J720" s="356"/>
      <c r="K720" s="356"/>
      <c r="L720" s="356"/>
      <c r="M720" s="356"/>
      <c r="N720" s="188"/>
    </row>
    <row r="721" spans="1:14" s="197" customFormat="1">
      <c r="A721" s="188"/>
      <c r="B721" s="189"/>
      <c r="F721" s="356"/>
      <c r="G721" s="356"/>
      <c r="H721" s="356"/>
      <c r="I721" s="356"/>
      <c r="J721" s="356"/>
      <c r="K721" s="356"/>
      <c r="L721" s="356"/>
      <c r="M721" s="356"/>
      <c r="N721" s="188"/>
    </row>
    <row r="722" spans="1:14" s="197" customFormat="1">
      <c r="A722" s="188"/>
      <c r="B722" s="189"/>
      <c r="F722" s="356"/>
      <c r="G722" s="356"/>
      <c r="H722" s="356"/>
      <c r="I722" s="356"/>
      <c r="J722" s="356"/>
      <c r="K722" s="356"/>
      <c r="L722" s="356"/>
      <c r="M722" s="356"/>
      <c r="N722" s="188"/>
    </row>
    <row r="723" spans="1:14" s="197" customFormat="1">
      <c r="A723" s="188"/>
      <c r="B723" s="189"/>
      <c r="F723" s="356"/>
      <c r="G723" s="356"/>
      <c r="H723" s="356"/>
      <c r="I723" s="356"/>
      <c r="J723" s="356"/>
      <c r="K723" s="356"/>
      <c r="L723" s="356"/>
      <c r="M723" s="356"/>
      <c r="N723" s="188"/>
    </row>
    <row r="724" spans="1:14" s="197" customFormat="1">
      <c r="A724" s="188"/>
      <c r="B724" s="189"/>
      <c r="F724" s="356"/>
      <c r="G724" s="356"/>
      <c r="H724" s="356"/>
      <c r="I724" s="356"/>
      <c r="J724" s="356"/>
      <c r="K724" s="356"/>
      <c r="L724" s="356"/>
      <c r="M724" s="356"/>
      <c r="N724" s="188"/>
    </row>
    <row r="725" spans="1:14" s="197" customFormat="1">
      <c r="A725" s="188"/>
      <c r="B725" s="189"/>
      <c r="F725" s="356"/>
      <c r="G725" s="356"/>
      <c r="H725" s="356"/>
      <c r="I725" s="356"/>
      <c r="J725" s="356"/>
      <c r="K725" s="356"/>
      <c r="L725" s="356"/>
      <c r="M725" s="356"/>
      <c r="N725" s="188"/>
    </row>
    <row r="726" spans="1:14" s="197" customFormat="1">
      <c r="A726" s="188"/>
      <c r="B726" s="189"/>
      <c r="F726" s="356"/>
      <c r="G726" s="356"/>
      <c r="H726" s="356"/>
      <c r="I726" s="356"/>
      <c r="J726" s="356"/>
      <c r="K726" s="356"/>
      <c r="L726" s="356"/>
      <c r="M726" s="356"/>
      <c r="N726" s="188"/>
    </row>
    <row r="727" spans="1:14" s="197" customFormat="1">
      <c r="A727" s="188"/>
      <c r="B727" s="189"/>
      <c r="F727" s="356"/>
      <c r="G727" s="356"/>
      <c r="H727" s="356"/>
      <c r="I727" s="356"/>
      <c r="J727" s="356"/>
      <c r="K727" s="356"/>
      <c r="L727" s="356"/>
      <c r="M727" s="356"/>
      <c r="N727" s="188"/>
    </row>
    <row r="728" spans="1:14" s="197" customFormat="1">
      <c r="A728" s="188"/>
      <c r="B728" s="189"/>
      <c r="F728" s="356"/>
      <c r="G728" s="356"/>
      <c r="H728" s="356"/>
      <c r="I728" s="356"/>
      <c r="J728" s="356"/>
      <c r="K728" s="356"/>
      <c r="L728" s="356"/>
      <c r="M728" s="356"/>
      <c r="N728" s="188"/>
    </row>
    <row r="729" spans="1:14" s="197" customFormat="1">
      <c r="A729" s="188"/>
      <c r="B729" s="189"/>
      <c r="F729" s="356"/>
      <c r="G729" s="356"/>
      <c r="H729" s="356"/>
      <c r="I729" s="356"/>
      <c r="J729" s="356"/>
      <c r="K729" s="356"/>
      <c r="L729" s="356"/>
      <c r="M729" s="356"/>
      <c r="N729" s="188"/>
    </row>
    <row r="730" spans="1:14" s="197" customFormat="1">
      <c r="A730" s="188"/>
      <c r="B730" s="189"/>
      <c r="F730" s="356"/>
      <c r="G730" s="356"/>
      <c r="H730" s="356"/>
      <c r="I730" s="356"/>
      <c r="J730" s="356"/>
      <c r="K730" s="356"/>
      <c r="L730" s="356"/>
      <c r="M730" s="356"/>
      <c r="N730" s="188"/>
    </row>
    <row r="731" spans="1:14" s="197" customFormat="1">
      <c r="A731" s="188"/>
      <c r="B731" s="189"/>
      <c r="F731" s="356"/>
      <c r="G731" s="356"/>
      <c r="H731" s="356"/>
      <c r="I731" s="356"/>
      <c r="J731" s="356"/>
      <c r="K731" s="356"/>
      <c r="L731" s="356"/>
      <c r="M731" s="356"/>
      <c r="N731" s="188"/>
    </row>
    <row r="732" spans="1:14" s="197" customFormat="1">
      <c r="A732" s="188"/>
      <c r="B732" s="189"/>
      <c r="F732" s="356"/>
      <c r="G732" s="356"/>
      <c r="H732" s="356"/>
      <c r="I732" s="356"/>
      <c r="J732" s="356"/>
      <c r="K732" s="356"/>
      <c r="L732" s="356"/>
      <c r="M732" s="356"/>
      <c r="N732" s="188"/>
    </row>
    <row r="733" spans="1:14" s="197" customFormat="1">
      <c r="A733" s="188"/>
      <c r="B733" s="189"/>
      <c r="F733" s="356"/>
      <c r="G733" s="356"/>
      <c r="H733" s="356"/>
      <c r="I733" s="356"/>
      <c r="J733" s="356"/>
      <c r="K733" s="356"/>
      <c r="L733" s="356"/>
      <c r="M733" s="356"/>
      <c r="N733" s="188"/>
    </row>
    <row r="734" spans="1:14" s="197" customFormat="1">
      <c r="A734" s="188"/>
      <c r="B734" s="189"/>
      <c r="F734" s="356"/>
      <c r="G734" s="356"/>
      <c r="H734" s="356"/>
      <c r="I734" s="356"/>
      <c r="J734" s="356"/>
      <c r="K734" s="356"/>
      <c r="L734" s="356"/>
      <c r="M734" s="356"/>
      <c r="N734" s="188"/>
    </row>
    <row r="735" spans="1:14" s="197" customFormat="1">
      <c r="A735" s="188"/>
      <c r="B735" s="189"/>
      <c r="F735" s="356"/>
      <c r="G735" s="356"/>
      <c r="H735" s="356"/>
      <c r="I735" s="356"/>
      <c r="J735" s="356"/>
      <c r="K735" s="356"/>
      <c r="L735" s="356"/>
      <c r="M735" s="356"/>
      <c r="N735" s="188"/>
    </row>
    <row r="736" spans="1:14" s="197" customFormat="1">
      <c r="A736" s="188"/>
      <c r="B736" s="189"/>
      <c r="F736" s="356"/>
      <c r="G736" s="356"/>
      <c r="H736" s="356"/>
      <c r="I736" s="356"/>
      <c r="J736" s="356"/>
      <c r="K736" s="356"/>
      <c r="L736" s="356"/>
      <c r="M736" s="356"/>
      <c r="N736" s="188"/>
    </row>
    <row r="737" spans="1:14" s="197" customFormat="1">
      <c r="A737" s="188"/>
      <c r="B737" s="189"/>
      <c r="F737" s="356"/>
      <c r="G737" s="356"/>
      <c r="H737" s="356"/>
      <c r="I737" s="356"/>
      <c r="J737" s="356"/>
      <c r="K737" s="356"/>
      <c r="L737" s="356"/>
      <c r="M737" s="356"/>
      <c r="N737" s="188"/>
    </row>
    <row r="738" spans="1:14" s="197" customFormat="1">
      <c r="A738" s="188"/>
      <c r="B738" s="189"/>
      <c r="F738" s="356"/>
      <c r="G738" s="356"/>
      <c r="H738" s="356"/>
      <c r="I738" s="356"/>
      <c r="J738" s="356"/>
      <c r="K738" s="356"/>
      <c r="L738" s="356"/>
      <c r="M738" s="356"/>
      <c r="N738" s="188"/>
    </row>
    <row r="739" spans="1:14" s="197" customFormat="1">
      <c r="A739" s="188"/>
      <c r="B739" s="189"/>
      <c r="F739" s="356"/>
      <c r="G739" s="356"/>
      <c r="H739" s="356"/>
      <c r="I739" s="356"/>
      <c r="J739" s="356"/>
      <c r="K739" s="356"/>
      <c r="L739" s="356"/>
      <c r="M739" s="356"/>
      <c r="N739" s="188"/>
    </row>
    <row r="740" spans="1:14" s="197" customFormat="1">
      <c r="A740" s="188"/>
      <c r="B740" s="189"/>
      <c r="F740" s="356"/>
      <c r="G740" s="356"/>
      <c r="H740" s="356"/>
      <c r="I740" s="356"/>
      <c r="J740" s="356"/>
      <c r="K740" s="356"/>
      <c r="L740" s="356"/>
      <c r="M740" s="356"/>
      <c r="N740" s="188"/>
    </row>
    <row r="741" spans="1:14" s="197" customFormat="1">
      <c r="A741" s="188"/>
      <c r="B741" s="189"/>
      <c r="F741" s="356"/>
      <c r="G741" s="356"/>
      <c r="H741" s="356"/>
      <c r="I741" s="356"/>
      <c r="J741" s="356"/>
      <c r="K741" s="356"/>
      <c r="L741" s="356"/>
      <c r="M741" s="356"/>
      <c r="N741" s="188"/>
    </row>
    <row r="742" spans="1:14" s="197" customFormat="1">
      <c r="A742" s="188"/>
      <c r="B742" s="189"/>
      <c r="F742" s="356"/>
      <c r="G742" s="356"/>
      <c r="H742" s="356"/>
      <c r="I742" s="356"/>
      <c r="J742" s="356"/>
      <c r="K742" s="356"/>
      <c r="L742" s="356"/>
      <c r="M742" s="356"/>
      <c r="N742" s="188"/>
    </row>
    <row r="743" spans="1:14" s="197" customFormat="1">
      <c r="A743" s="188"/>
      <c r="B743" s="189"/>
      <c r="F743" s="356"/>
      <c r="G743" s="356"/>
      <c r="H743" s="356"/>
      <c r="I743" s="356"/>
      <c r="J743" s="356"/>
      <c r="K743" s="356"/>
      <c r="L743" s="356"/>
      <c r="M743" s="356"/>
      <c r="N743" s="188"/>
    </row>
    <row r="744" spans="1:14" s="197" customFormat="1">
      <c r="A744" s="188"/>
      <c r="B744" s="189"/>
      <c r="F744" s="356"/>
      <c r="G744" s="356"/>
      <c r="H744" s="356"/>
      <c r="I744" s="356"/>
      <c r="J744" s="356"/>
      <c r="K744" s="356"/>
      <c r="L744" s="356"/>
      <c r="M744" s="356"/>
      <c r="N744" s="188"/>
    </row>
    <row r="745" spans="1:14" s="197" customFormat="1">
      <c r="A745" s="188"/>
      <c r="B745" s="189"/>
      <c r="F745" s="356"/>
      <c r="G745" s="356"/>
      <c r="H745" s="356"/>
      <c r="I745" s="356"/>
      <c r="J745" s="356"/>
      <c r="K745" s="356"/>
      <c r="L745" s="356"/>
      <c r="M745" s="356"/>
      <c r="N745" s="188"/>
    </row>
    <row r="746" spans="1:14" s="197" customFormat="1">
      <c r="A746" s="188"/>
      <c r="B746" s="189"/>
      <c r="F746" s="356"/>
      <c r="G746" s="356"/>
      <c r="H746" s="356"/>
      <c r="I746" s="356"/>
      <c r="J746" s="356"/>
      <c r="K746" s="356"/>
      <c r="L746" s="356"/>
      <c r="M746" s="356"/>
      <c r="N746" s="188"/>
    </row>
    <row r="747" spans="1:14" s="197" customFormat="1">
      <c r="A747" s="188"/>
      <c r="B747" s="189"/>
      <c r="F747" s="356"/>
      <c r="G747" s="356"/>
      <c r="H747" s="356"/>
      <c r="I747" s="356"/>
      <c r="J747" s="356"/>
      <c r="K747" s="356"/>
      <c r="L747" s="356"/>
      <c r="M747" s="356"/>
      <c r="N747" s="188"/>
    </row>
    <row r="748" spans="1:14" s="197" customFormat="1">
      <c r="A748" s="188"/>
      <c r="B748" s="189"/>
      <c r="F748" s="356"/>
      <c r="G748" s="356"/>
      <c r="H748" s="356"/>
      <c r="I748" s="356"/>
      <c r="J748" s="356"/>
      <c r="K748" s="356"/>
      <c r="L748" s="356"/>
      <c r="M748" s="356"/>
      <c r="N748" s="188"/>
    </row>
    <row r="749" spans="1:14" s="197" customFormat="1">
      <c r="A749" s="188"/>
      <c r="B749" s="189"/>
      <c r="F749" s="356"/>
      <c r="G749" s="356"/>
      <c r="H749" s="356"/>
      <c r="I749" s="356"/>
      <c r="J749" s="356"/>
      <c r="K749" s="356"/>
      <c r="L749" s="356"/>
      <c r="M749" s="356"/>
      <c r="N749" s="188"/>
    </row>
    <row r="750" spans="1:14" s="197" customFormat="1">
      <c r="A750" s="188"/>
      <c r="B750" s="189"/>
      <c r="F750" s="356"/>
      <c r="G750" s="356"/>
      <c r="H750" s="356"/>
      <c r="I750" s="356"/>
      <c r="J750" s="356"/>
      <c r="K750" s="356"/>
      <c r="L750" s="356"/>
      <c r="M750" s="356"/>
      <c r="N750" s="188"/>
    </row>
    <row r="751" spans="1:14" s="197" customFormat="1">
      <c r="A751" s="188"/>
      <c r="B751" s="189"/>
      <c r="F751" s="356"/>
      <c r="G751" s="356"/>
      <c r="H751" s="356"/>
      <c r="I751" s="356"/>
      <c r="J751" s="356"/>
      <c r="K751" s="356"/>
      <c r="L751" s="356"/>
      <c r="M751" s="356"/>
      <c r="N751" s="188"/>
    </row>
    <row r="752" spans="1:14" s="197" customFormat="1">
      <c r="A752" s="188"/>
      <c r="B752" s="189"/>
      <c r="F752" s="356"/>
      <c r="G752" s="356"/>
      <c r="H752" s="356"/>
      <c r="I752" s="356"/>
      <c r="J752" s="356"/>
      <c r="K752" s="356"/>
      <c r="L752" s="356"/>
      <c r="M752" s="356"/>
      <c r="N752" s="188"/>
    </row>
    <row r="753" spans="1:14" s="197" customFormat="1">
      <c r="A753" s="188"/>
      <c r="B753" s="189"/>
      <c r="F753" s="356"/>
      <c r="G753" s="356"/>
      <c r="H753" s="356"/>
      <c r="I753" s="356"/>
      <c r="J753" s="356"/>
      <c r="K753" s="356"/>
      <c r="L753" s="356"/>
      <c r="M753" s="356"/>
      <c r="N753" s="188"/>
    </row>
    <row r="754" spans="1:14" s="197" customFormat="1">
      <c r="A754" s="188"/>
      <c r="B754" s="189"/>
      <c r="F754" s="356"/>
      <c r="G754" s="356"/>
      <c r="H754" s="356"/>
      <c r="I754" s="356"/>
      <c r="J754" s="356"/>
      <c r="K754" s="356"/>
      <c r="L754" s="356"/>
      <c r="M754" s="356"/>
      <c r="N754" s="188"/>
    </row>
    <row r="755" spans="1:14" s="197" customFormat="1">
      <c r="A755" s="188"/>
      <c r="B755" s="189"/>
      <c r="F755" s="356"/>
      <c r="G755" s="356"/>
      <c r="H755" s="356"/>
      <c r="I755" s="356"/>
      <c r="J755" s="356"/>
      <c r="K755" s="356"/>
      <c r="L755" s="356"/>
      <c r="M755" s="356"/>
      <c r="N755" s="188"/>
    </row>
    <row r="756" spans="1:14" s="197" customFormat="1">
      <c r="A756" s="188"/>
      <c r="B756" s="189"/>
      <c r="F756" s="356"/>
      <c r="G756" s="356"/>
      <c r="H756" s="356"/>
      <c r="I756" s="356"/>
      <c r="J756" s="356"/>
      <c r="K756" s="356"/>
      <c r="L756" s="356"/>
      <c r="M756" s="356"/>
      <c r="N756" s="188"/>
    </row>
    <row r="757" spans="1:14" s="197" customFormat="1">
      <c r="A757" s="188"/>
      <c r="B757" s="189"/>
      <c r="F757" s="356"/>
      <c r="G757" s="356"/>
      <c r="H757" s="356"/>
      <c r="I757" s="356"/>
      <c r="J757" s="356"/>
      <c r="K757" s="356"/>
      <c r="L757" s="356"/>
      <c r="M757" s="356"/>
      <c r="N757" s="188"/>
    </row>
    <row r="758" spans="1:14" s="197" customFormat="1">
      <c r="A758" s="188"/>
      <c r="B758" s="189"/>
      <c r="F758" s="356"/>
      <c r="G758" s="356"/>
      <c r="H758" s="356"/>
      <c r="I758" s="356"/>
      <c r="J758" s="356"/>
      <c r="K758" s="356"/>
      <c r="L758" s="356"/>
      <c r="M758" s="356"/>
      <c r="N758" s="188"/>
    </row>
    <row r="759" spans="1:14" s="197" customFormat="1">
      <c r="A759" s="188"/>
      <c r="B759" s="189"/>
      <c r="F759" s="356"/>
      <c r="G759" s="356"/>
      <c r="H759" s="356"/>
      <c r="I759" s="356"/>
      <c r="J759" s="356"/>
      <c r="K759" s="356"/>
      <c r="L759" s="356"/>
      <c r="M759" s="356"/>
      <c r="N759" s="188"/>
    </row>
    <row r="760" spans="1:14" s="197" customFormat="1">
      <c r="A760" s="188"/>
      <c r="B760" s="189"/>
      <c r="F760" s="356"/>
      <c r="G760" s="356"/>
      <c r="H760" s="356"/>
      <c r="I760" s="356"/>
      <c r="J760" s="356"/>
      <c r="K760" s="356"/>
      <c r="L760" s="356"/>
      <c r="M760" s="356"/>
      <c r="N760" s="188"/>
    </row>
    <row r="761" spans="1:14" s="197" customFormat="1">
      <c r="A761" s="188"/>
      <c r="B761" s="189"/>
      <c r="F761" s="356"/>
      <c r="G761" s="356"/>
      <c r="H761" s="356"/>
      <c r="I761" s="356"/>
      <c r="J761" s="356"/>
      <c r="K761" s="356"/>
      <c r="L761" s="356"/>
      <c r="M761" s="356"/>
      <c r="N761" s="188"/>
    </row>
    <row r="762" spans="1:14" s="197" customFormat="1">
      <c r="A762" s="188"/>
      <c r="B762" s="189"/>
      <c r="F762" s="356"/>
      <c r="G762" s="356"/>
      <c r="H762" s="356"/>
      <c r="I762" s="356"/>
      <c r="J762" s="356"/>
      <c r="K762" s="356"/>
      <c r="L762" s="356"/>
      <c r="M762" s="356"/>
      <c r="N762" s="188"/>
    </row>
    <row r="763" spans="1:14" s="197" customFormat="1">
      <c r="A763" s="188"/>
      <c r="B763" s="189"/>
      <c r="F763" s="356"/>
      <c r="G763" s="356"/>
      <c r="H763" s="356"/>
      <c r="I763" s="356"/>
      <c r="J763" s="356"/>
      <c r="K763" s="356"/>
      <c r="L763" s="356"/>
      <c r="M763" s="356"/>
      <c r="N763" s="188"/>
    </row>
    <row r="764" spans="1:14" s="197" customFormat="1">
      <c r="A764" s="188"/>
      <c r="B764" s="189"/>
      <c r="F764" s="356"/>
      <c r="G764" s="356"/>
      <c r="H764" s="356"/>
      <c r="I764" s="356"/>
      <c r="J764" s="356"/>
      <c r="K764" s="356"/>
      <c r="L764" s="356"/>
      <c r="M764" s="356"/>
      <c r="N764" s="188"/>
    </row>
    <row r="765" spans="1:14" s="197" customFormat="1">
      <c r="A765" s="188"/>
      <c r="B765" s="189"/>
      <c r="F765" s="356"/>
      <c r="G765" s="356"/>
      <c r="H765" s="356"/>
      <c r="I765" s="356"/>
      <c r="J765" s="356"/>
      <c r="K765" s="356"/>
      <c r="L765" s="356"/>
      <c r="M765" s="356"/>
      <c r="N765" s="188"/>
    </row>
    <row r="766" spans="1:14" s="197" customFormat="1">
      <c r="A766" s="188"/>
      <c r="B766" s="189"/>
      <c r="F766" s="356"/>
      <c r="G766" s="356"/>
      <c r="H766" s="356"/>
      <c r="I766" s="356"/>
      <c r="J766" s="356"/>
      <c r="K766" s="356"/>
      <c r="L766" s="356"/>
      <c r="M766" s="356"/>
      <c r="N766" s="188"/>
    </row>
    <row r="767" spans="1:14" s="197" customFormat="1">
      <c r="A767" s="188"/>
      <c r="B767" s="189"/>
      <c r="F767" s="356"/>
      <c r="G767" s="356"/>
      <c r="H767" s="356"/>
      <c r="I767" s="356"/>
      <c r="J767" s="356"/>
      <c r="K767" s="356"/>
      <c r="L767" s="356"/>
      <c r="M767" s="356"/>
      <c r="N767" s="188"/>
    </row>
    <row r="768" spans="1:14" s="197" customFormat="1">
      <c r="A768" s="188"/>
      <c r="B768" s="189"/>
      <c r="F768" s="356"/>
      <c r="G768" s="356"/>
      <c r="H768" s="356"/>
      <c r="I768" s="356"/>
      <c r="J768" s="356"/>
      <c r="K768" s="356"/>
      <c r="L768" s="356"/>
      <c r="M768" s="356"/>
      <c r="N768" s="188"/>
    </row>
    <row r="769" spans="1:14" s="197" customFormat="1">
      <c r="A769" s="188"/>
      <c r="B769" s="189"/>
      <c r="F769" s="356"/>
      <c r="G769" s="356"/>
      <c r="H769" s="356"/>
      <c r="I769" s="356"/>
      <c r="J769" s="356"/>
      <c r="K769" s="356"/>
      <c r="L769" s="356"/>
      <c r="M769" s="356"/>
      <c r="N769" s="188"/>
    </row>
    <row r="770" spans="1:14" s="197" customFormat="1">
      <c r="A770" s="188"/>
      <c r="B770" s="189"/>
      <c r="F770" s="356"/>
      <c r="G770" s="356"/>
      <c r="H770" s="356"/>
      <c r="I770" s="356"/>
      <c r="J770" s="356"/>
      <c r="K770" s="356"/>
      <c r="L770" s="356"/>
      <c r="M770" s="356"/>
      <c r="N770" s="188"/>
    </row>
    <row r="771" spans="1:14" s="197" customFormat="1">
      <c r="A771" s="188"/>
      <c r="B771" s="189"/>
      <c r="F771" s="356"/>
      <c r="G771" s="356"/>
      <c r="H771" s="356"/>
      <c r="I771" s="356"/>
      <c r="J771" s="356"/>
      <c r="K771" s="356"/>
      <c r="L771" s="356"/>
      <c r="M771" s="356"/>
      <c r="N771" s="188"/>
    </row>
    <row r="772" spans="1:14" s="197" customFormat="1">
      <c r="A772" s="188"/>
      <c r="B772" s="189"/>
      <c r="F772" s="356"/>
      <c r="G772" s="356"/>
      <c r="H772" s="356"/>
      <c r="I772" s="356"/>
      <c r="J772" s="356"/>
      <c r="K772" s="356"/>
      <c r="L772" s="356"/>
      <c r="M772" s="356"/>
      <c r="N772" s="188"/>
    </row>
    <row r="773" spans="1:14" s="197" customFormat="1">
      <c r="A773" s="188"/>
      <c r="B773" s="189"/>
      <c r="F773" s="356"/>
      <c r="G773" s="356"/>
      <c r="H773" s="356"/>
      <c r="I773" s="356"/>
      <c r="J773" s="356"/>
      <c r="K773" s="356"/>
      <c r="L773" s="356"/>
      <c r="M773" s="356"/>
      <c r="N773" s="188"/>
    </row>
    <row r="774" spans="1:14" s="197" customFormat="1">
      <c r="A774" s="188"/>
      <c r="B774" s="189"/>
      <c r="F774" s="356"/>
      <c r="G774" s="356"/>
      <c r="H774" s="356"/>
      <c r="I774" s="356"/>
      <c r="J774" s="356"/>
      <c r="K774" s="356"/>
      <c r="L774" s="356"/>
      <c r="M774" s="356"/>
      <c r="N774" s="188"/>
    </row>
    <row r="775" spans="1:14" s="197" customFormat="1">
      <c r="A775" s="188"/>
      <c r="B775" s="189"/>
      <c r="F775" s="356"/>
      <c r="G775" s="356"/>
      <c r="H775" s="356"/>
      <c r="I775" s="356"/>
      <c r="J775" s="356"/>
      <c r="K775" s="356"/>
      <c r="L775" s="356"/>
      <c r="M775" s="356"/>
      <c r="N775" s="188"/>
    </row>
    <row r="776" spans="1:14" s="197" customFormat="1">
      <c r="A776" s="188"/>
      <c r="B776" s="189"/>
      <c r="F776" s="356"/>
      <c r="G776" s="356"/>
      <c r="H776" s="356"/>
      <c r="I776" s="356"/>
      <c r="J776" s="356"/>
      <c r="K776" s="356"/>
      <c r="L776" s="356"/>
      <c r="M776" s="356"/>
      <c r="N776" s="188"/>
    </row>
    <row r="777" spans="1:14" s="197" customFormat="1">
      <c r="A777" s="188"/>
      <c r="B777" s="189"/>
      <c r="F777" s="356"/>
      <c r="G777" s="356"/>
      <c r="H777" s="356"/>
      <c r="I777" s="356"/>
      <c r="J777" s="356"/>
      <c r="K777" s="356"/>
      <c r="L777" s="356"/>
      <c r="M777" s="356"/>
      <c r="N777" s="188"/>
    </row>
    <row r="778" spans="1:14" s="197" customFormat="1">
      <c r="A778" s="188"/>
      <c r="B778" s="189"/>
      <c r="F778" s="356"/>
      <c r="G778" s="356"/>
      <c r="H778" s="356"/>
      <c r="I778" s="356"/>
      <c r="J778" s="356"/>
      <c r="K778" s="356"/>
      <c r="L778" s="356"/>
      <c r="M778" s="356"/>
      <c r="N778" s="188"/>
    </row>
    <row r="779" spans="1:14" s="197" customFormat="1">
      <c r="A779" s="188"/>
      <c r="B779" s="189"/>
      <c r="F779" s="356"/>
      <c r="G779" s="356"/>
      <c r="H779" s="356"/>
      <c r="I779" s="356"/>
      <c r="J779" s="356"/>
      <c r="K779" s="356"/>
      <c r="L779" s="356"/>
      <c r="M779" s="356"/>
      <c r="N779" s="188"/>
    </row>
    <row r="780" spans="1:14" s="197" customFormat="1">
      <c r="A780" s="188"/>
      <c r="B780" s="189"/>
      <c r="F780" s="356"/>
      <c r="G780" s="356"/>
      <c r="H780" s="356"/>
      <c r="I780" s="356"/>
      <c r="J780" s="356"/>
      <c r="K780" s="356"/>
      <c r="L780" s="356"/>
      <c r="M780" s="356"/>
      <c r="N780" s="188"/>
    </row>
    <row r="781" spans="1:14" s="197" customFormat="1">
      <c r="A781" s="188"/>
      <c r="B781" s="189"/>
      <c r="F781" s="356"/>
      <c r="G781" s="356"/>
      <c r="H781" s="356"/>
      <c r="I781" s="356"/>
      <c r="J781" s="356"/>
      <c r="K781" s="356"/>
      <c r="L781" s="356"/>
      <c r="M781" s="356"/>
      <c r="N781" s="188"/>
    </row>
    <row r="782" spans="1:14" s="197" customFormat="1">
      <c r="A782" s="188"/>
      <c r="B782" s="189"/>
      <c r="F782" s="356"/>
      <c r="G782" s="356"/>
      <c r="H782" s="356"/>
      <c r="I782" s="356"/>
      <c r="J782" s="356"/>
      <c r="K782" s="356"/>
      <c r="L782" s="356"/>
      <c r="M782" s="356"/>
      <c r="N782" s="188"/>
    </row>
    <row r="783" spans="1:14" s="197" customFormat="1">
      <c r="A783" s="188"/>
      <c r="B783" s="189"/>
      <c r="F783" s="356"/>
      <c r="G783" s="356"/>
      <c r="H783" s="356"/>
      <c r="I783" s="356"/>
      <c r="J783" s="356"/>
      <c r="K783" s="356"/>
      <c r="L783" s="356"/>
      <c r="M783" s="356"/>
      <c r="N783" s="188"/>
    </row>
    <row r="784" spans="1:14" s="197" customFormat="1">
      <c r="A784" s="188"/>
      <c r="B784" s="189"/>
      <c r="F784" s="356"/>
      <c r="G784" s="356"/>
      <c r="H784" s="356"/>
      <c r="I784" s="356"/>
      <c r="J784" s="356"/>
      <c r="K784" s="356"/>
      <c r="L784" s="356"/>
      <c r="M784" s="356"/>
      <c r="N784" s="188"/>
    </row>
    <row r="785" spans="1:14" s="197" customFormat="1">
      <c r="A785" s="188"/>
      <c r="B785" s="189"/>
      <c r="F785" s="356"/>
      <c r="G785" s="356"/>
      <c r="H785" s="356"/>
      <c r="I785" s="356"/>
      <c r="J785" s="356"/>
      <c r="K785" s="356"/>
      <c r="L785" s="356"/>
      <c r="M785" s="356"/>
      <c r="N785" s="188"/>
    </row>
    <row r="786" spans="1:14" s="197" customFormat="1">
      <c r="A786" s="188"/>
      <c r="B786" s="189"/>
      <c r="F786" s="356"/>
      <c r="G786" s="356"/>
      <c r="H786" s="356"/>
      <c r="I786" s="356"/>
      <c r="J786" s="356"/>
      <c r="K786" s="356"/>
      <c r="L786" s="356"/>
      <c r="M786" s="356"/>
      <c r="N786" s="188"/>
    </row>
    <row r="787" spans="1:14" s="197" customFormat="1">
      <c r="A787" s="188"/>
      <c r="B787" s="189"/>
      <c r="F787" s="356"/>
      <c r="G787" s="356"/>
      <c r="H787" s="356"/>
      <c r="I787" s="356"/>
      <c r="J787" s="356"/>
      <c r="K787" s="356"/>
      <c r="L787" s="356"/>
      <c r="M787" s="356"/>
      <c r="N787" s="188"/>
    </row>
    <row r="788" spans="1:14" s="197" customFormat="1">
      <c r="A788" s="188"/>
      <c r="B788" s="189"/>
      <c r="F788" s="356"/>
      <c r="G788" s="356"/>
      <c r="H788" s="356"/>
      <c r="I788" s="356"/>
      <c r="J788" s="356"/>
      <c r="K788" s="356"/>
      <c r="L788" s="356"/>
      <c r="M788" s="356"/>
      <c r="N788" s="188"/>
    </row>
    <row r="789" spans="1:14" s="197" customFormat="1">
      <c r="A789" s="188"/>
      <c r="B789" s="189"/>
      <c r="F789" s="356"/>
      <c r="G789" s="356"/>
      <c r="H789" s="356"/>
      <c r="I789" s="356"/>
      <c r="J789" s="356"/>
      <c r="K789" s="356"/>
      <c r="L789" s="356"/>
      <c r="M789" s="356"/>
      <c r="N789" s="188"/>
    </row>
    <row r="790" spans="1:14" s="197" customFormat="1">
      <c r="A790" s="188"/>
      <c r="B790" s="189"/>
      <c r="F790" s="356"/>
      <c r="G790" s="356"/>
      <c r="H790" s="356"/>
      <c r="I790" s="356"/>
      <c r="J790" s="356"/>
      <c r="K790" s="356"/>
      <c r="L790" s="356"/>
      <c r="M790" s="356"/>
      <c r="N790" s="188"/>
    </row>
    <row r="791" spans="1:14" s="197" customFormat="1">
      <c r="A791" s="188"/>
      <c r="B791" s="189"/>
      <c r="F791" s="356"/>
      <c r="G791" s="356"/>
      <c r="H791" s="356"/>
      <c r="I791" s="356"/>
      <c r="J791" s="356"/>
      <c r="K791" s="356"/>
      <c r="L791" s="356"/>
      <c r="M791" s="356"/>
      <c r="N791" s="188"/>
    </row>
    <row r="792" spans="1:14" s="197" customFormat="1">
      <c r="A792" s="188"/>
      <c r="B792" s="189"/>
      <c r="F792" s="356"/>
      <c r="G792" s="356"/>
      <c r="H792" s="356"/>
      <c r="I792" s="356"/>
      <c r="J792" s="356"/>
      <c r="K792" s="356"/>
      <c r="L792" s="356"/>
      <c r="M792" s="356"/>
      <c r="N792" s="188"/>
    </row>
    <row r="793" spans="1:14" s="197" customFormat="1">
      <c r="A793" s="188"/>
      <c r="B793" s="189"/>
      <c r="F793" s="356"/>
      <c r="G793" s="356"/>
      <c r="H793" s="356"/>
      <c r="I793" s="356"/>
      <c r="J793" s="356"/>
      <c r="K793" s="356"/>
      <c r="L793" s="356"/>
      <c r="M793" s="356"/>
      <c r="N793" s="188"/>
    </row>
    <row r="794" spans="1:14" s="197" customFormat="1">
      <c r="A794" s="188"/>
      <c r="B794" s="189"/>
      <c r="F794" s="356"/>
      <c r="G794" s="356"/>
      <c r="H794" s="356"/>
      <c r="I794" s="356"/>
      <c r="J794" s="356"/>
      <c r="K794" s="356"/>
      <c r="L794" s="356"/>
      <c r="M794" s="356"/>
      <c r="N794" s="188"/>
    </row>
    <row r="795" spans="1:14" s="197" customFormat="1">
      <c r="A795" s="188"/>
      <c r="B795" s="189"/>
      <c r="F795" s="356"/>
      <c r="G795" s="356"/>
      <c r="H795" s="356"/>
      <c r="I795" s="356"/>
      <c r="J795" s="356"/>
      <c r="K795" s="356"/>
      <c r="L795" s="356"/>
      <c r="M795" s="356"/>
      <c r="N795" s="188"/>
    </row>
    <row r="796" spans="1:14" s="197" customFormat="1">
      <c r="A796" s="188"/>
      <c r="B796" s="189"/>
      <c r="F796" s="356"/>
      <c r="G796" s="356"/>
      <c r="H796" s="356"/>
      <c r="I796" s="356"/>
      <c r="J796" s="356"/>
      <c r="K796" s="356"/>
      <c r="L796" s="356"/>
      <c r="M796" s="356"/>
      <c r="N796" s="188"/>
    </row>
    <row r="797" spans="1:14" s="197" customFormat="1">
      <c r="A797" s="188"/>
      <c r="B797" s="189"/>
      <c r="F797" s="356"/>
      <c r="G797" s="356"/>
      <c r="H797" s="356"/>
      <c r="I797" s="356"/>
      <c r="J797" s="356"/>
      <c r="K797" s="356"/>
      <c r="L797" s="356"/>
      <c r="M797" s="356"/>
      <c r="N797" s="188"/>
    </row>
    <row r="798" spans="1:14" s="197" customFormat="1">
      <c r="A798" s="188"/>
      <c r="B798" s="189"/>
      <c r="F798" s="356"/>
      <c r="G798" s="356"/>
      <c r="H798" s="356"/>
      <c r="I798" s="356"/>
      <c r="J798" s="356"/>
      <c r="K798" s="356"/>
      <c r="L798" s="356"/>
      <c r="M798" s="356"/>
      <c r="N798" s="188"/>
    </row>
    <row r="799" spans="1:14" s="197" customFormat="1">
      <c r="A799" s="188"/>
      <c r="B799" s="189"/>
      <c r="F799" s="356"/>
      <c r="G799" s="356"/>
      <c r="H799" s="356"/>
      <c r="I799" s="356"/>
      <c r="J799" s="356"/>
      <c r="K799" s="356"/>
      <c r="L799" s="356"/>
      <c r="M799" s="356"/>
      <c r="N799" s="188"/>
    </row>
    <row r="800" spans="1:14" s="197" customFormat="1">
      <c r="A800" s="188"/>
      <c r="B800" s="189"/>
      <c r="F800" s="356"/>
      <c r="G800" s="356"/>
      <c r="H800" s="356"/>
      <c r="I800" s="356"/>
      <c r="J800" s="356"/>
      <c r="K800" s="356"/>
      <c r="L800" s="356"/>
      <c r="M800" s="356"/>
      <c r="N800" s="188"/>
    </row>
    <row r="801" spans="1:14" s="197" customFormat="1">
      <c r="A801" s="188"/>
      <c r="B801" s="189"/>
      <c r="F801" s="356"/>
      <c r="G801" s="356"/>
      <c r="H801" s="356"/>
      <c r="I801" s="356"/>
      <c r="J801" s="356"/>
      <c r="K801" s="356"/>
      <c r="L801" s="356"/>
      <c r="M801" s="356"/>
      <c r="N801" s="188"/>
    </row>
    <row r="802" spans="1:14" s="197" customFormat="1">
      <c r="A802" s="188"/>
      <c r="B802" s="189"/>
      <c r="F802" s="356"/>
      <c r="G802" s="356"/>
      <c r="H802" s="356"/>
      <c r="I802" s="356"/>
      <c r="J802" s="356"/>
      <c r="K802" s="356"/>
      <c r="L802" s="356"/>
      <c r="M802" s="356"/>
      <c r="N802" s="188"/>
    </row>
    <row r="803" spans="1:14" s="197" customFormat="1">
      <c r="A803" s="188"/>
      <c r="B803" s="189"/>
      <c r="F803" s="356"/>
      <c r="G803" s="356"/>
      <c r="H803" s="356"/>
      <c r="I803" s="356"/>
      <c r="J803" s="356"/>
      <c r="K803" s="356"/>
      <c r="L803" s="356"/>
      <c r="M803" s="356"/>
      <c r="N803" s="188"/>
    </row>
    <row r="804" spans="1:14" s="197" customFormat="1">
      <c r="A804" s="188"/>
      <c r="B804" s="189"/>
      <c r="F804" s="356"/>
      <c r="G804" s="356"/>
      <c r="H804" s="356"/>
      <c r="I804" s="356"/>
      <c r="J804" s="356"/>
      <c r="K804" s="356"/>
      <c r="L804" s="356"/>
      <c r="M804" s="356"/>
      <c r="N804" s="188"/>
    </row>
    <row r="805" spans="1:14" s="197" customFormat="1">
      <c r="A805" s="188"/>
      <c r="B805" s="189"/>
      <c r="F805" s="356"/>
      <c r="G805" s="356"/>
      <c r="H805" s="356"/>
      <c r="I805" s="356"/>
      <c r="J805" s="356"/>
      <c r="K805" s="356"/>
      <c r="L805" s="356"/>
      <c r="M805" s="356"/>
      <c r="N805" s="188"/>
    </row>
    <row r="806" spans="1:14" s="197" customFormat="1">
      <c r="A806" s="188"/>
      <c r="B806" s="189"/>
      <c r="F806" s="356"/>
      <c r="G806" s="356"/>
      <c r="H806" s="356"/>
      <c r="I806" s="356"/>
      <c r="J806" s="356"/>
      <c r="K806" s="356"/>
      <c r="L806" s="356"/>
      <c r="M806" s="356"/>
      <c r="N806" s="188"/>
    </row>
    <row r="807" spans="1:14" s="197" customFormat="1">
      <c r="A807" s="188"/>
      <c r="B807" s="189"/>
      <c r="F807" s="356"/>
      <c r="G807" s="356"/>
      <c r="H807" s="356"/>
      <c r="I807" s="356"/>
      <c r="J807" s="356"/>
      <c r="K807" s="356"/>
      <c r="L807" s="356"/>
      <c r="M807" s="356"/>
      <c r="N807" s="188"/>
    </row>
    <row r="808" spans="1:14" s="197" customFormat="1">
      <c r="A808" s="188"/>
      <c r="B808" s="189"/>
      <c r="F808" s="356"/>
      <c r="G808" s="356"/>
      <c r="H808" s="356"/>
      <c r="I808" s="356"/>
      <c r="J808" s="356"/>
      <c r="K808" s="356"/>
      <c r="L808" s="356"/>
      <c r="M808" s="356"/>
      <c r="N808" s="188"/>
    </row>
    <row r="809" spans="1:14" s="197" customFormat="1">
      <c r="A809" s="188"/>
      <c r="B809" s="189"/>
      <c r="F809" s="356"/>
      <c r="G809" s="356"/>
      <c r="H809" s="356"/>
      <c r="I809" s="356"/>
      <c r="J809" s="356"/>
      <c r="K809" s="356"/>
      <c r="L809" s="356"/>
      <c r="M809" s="356"/>
      <c r="N809" s="188"/>
    </row>
    <row r="810" spans="1:14" s="197" customFormat="1">
      <c r="A810" s="188"/>
      <c r="B810" s="189"/>
      <c r="F810" s="356"/>
      <c r="G810" s="356"/>
      <c r="H810" s="356"/>
      <c r="I810" s="356"/>
      <c r="J810" s="356"/>
      <c r="K810" s="356"/>
      <c r="L810" s="356"/>
      <c r="M810" s="356"/>
      <c r="N810" s="188"/>
    </row>
    <row r="811" spans="1:14" s="197" customFormat="1">
      <c r="A811" s="188"/>
      <c r="B811" s="189"/>
      <c r="F811" s="356"/>
      <c r="G811" s="356"/>
      <c r="H811" s="356"/>
      <c r="I811" s="356"/>
      <c r="J811" s="356"/>
      <c r="K811" s="356"/>
      <c r="L811" s="356"/>
      <c r="M811" s="356"/>
      <c r="N811" s="188"/>
    </row>
    <row r="812" spans="1:14" s="197" customFormat="1">
      <c r="A812" s="188"/>
      <c r="B812" s="189"/>
      <c r="F812" s="356"/>
      <c r="G812" s="356"/>
      <c r="H812" s="356"/>
      <c r="I812" s="356"/>
      <c r="J812" s="356"/>
      <c r="K812" s="356"/>
      <c r="L812" s="356"/>
      <c r="M812" s="356"/>
      <c r="N812" s="188"/>
    </row>
    <row r="813" spans="1:14" s="197" customFormat="1">
      <c r="A813" s="188"/>
      <c r="B813" s="189"/>
      <c r="F813" s="356"/>
      <c r="G813" s="356"/>
      <c r="H813" s="356"/>
      <c r="I813" s="356"/>
      <c r="J813" s="356"/>
      <c r="K813" s="356"/>
      <c r="L813" s="356"/>
      <c r="M813" s="356"/>
      <c r="N813" s="188"/>
    </row>
    <row r="814" spans="1:14" s="197" customFormat="1">
      <c r="A814" s="188"/>
      <c r="B814" s="189"/>
      <c r="F814" s="356"/>
      <c r="G814" s="356"/>
      <c r="H814" s="356"/>
      <c r="I814" s="356"/>
      <c r="J814" s="356"/>
      <c r="K814" s="356"/>
      <c r="L814" s="356"/>
      <c r="M814" s="356"/>
      <c r="N814" s="188"/>
    </row>
    <row r="815" spans="1:14" s="197" customFormat="1">
      <c r="A815" s="188"/>
      <c r="B815" s="189"/>
      <c r="F815" s="356"/>
      <c r="G815" s="356"/>
      <c r="H815" s="356"/>
      <c r="I815" s="356"/>
      <c r="J815" s="356"/>
      <c r="K815" s="356"/>
      <c r="L815" s="356"/>
      <c r="M815" s="356"/>
      <c r="N815" s="188"/>
    </row>
    <row r="816" spans="1:14" s="197" customFormat="1">
      <c r="A816" s="188"/>
      <c r="B816" s="189"/>
      <c r="F816" s="356"/>
      <c r="G816" s="356"/>
      <c r="H816" s="356"/>
      <c r="I816" s="356"/>
      <c r="J816" s="356"/>
      <c r="K816" s="356"/>
      <c r="L816" s="356"/>
      <c r="M816" s="356"/>
      <c r="N816" s="188"/>
    </row>
    <row r="817" spans="1:14" s="197" customFormat="1">
      <c r="A817" s="188"/>
      <c r="B817" s="189"/>
      <c r="F817" s="356"/>
      <c r="G817" s="356"/>
      <c r="H817" s="356"/>
      <c r="I817" s="356"/>
      <c r="J817" s="356"/>
      <c r="K817" s="356"/>
      <c r="L817" s="356"/>
      <c r="M817" s="356"/>
      <c r="N817" s="188"/>
    </row>
    <row r="818" spans="1:14" s="197" customFormat="1">
      <c r="A818" s="188"/>
      <c r="B818" s="189"/>
      <c r="F818" s="356"/>
      <c r="G818" s="356"/>
      <c r="H818" s="356"/>
      <c r="I818" s="356"/>
      <c r="J818" s="356"/>
      <c r="K818" s="356"/>
      <c r="L818" s="356"/>
      <c r="M818" s="356"/>
      <c r="N818" s="188"/>
    </row>
    <row r="819" spans="1:14" s="197" customFormat="1">
      <c r="A819" s="188"/>
      <c r="B819" s="189"/>
      <c r="F819" s="356"/>
      <c r="G819" s="356"/>
      <c r="H819" s="356"/>
      <c r="I819" s="356"/>
      <c r="J819" s="356"/>
      <c r="K819" s="356"/>
      <c r="L819" s="356"/>
      <c r="M819" s="356"/>
      <c r="N819" s="188"/>
    </row>
    <row r="820" spans="1:14" s="197" customFormat="1">
      <c r="A820" s="188"/>
      <c r="B820" s="189"/>
      <c r="F820" s="356"/>
      <c r="G820" s="356"/>
      <c r="H820" s="356"/>
      <c r="I820" s="356"/>
      <c r="J820" s="356"/>
      <c r="K820" s="356"/>
      <c r="L820" s="356"/>
      <c r="M820" s="356"/>
      <c r="N820" s="188"/>
    </row>
    <row r="821" spans="1:14" s="197" customFormat="1">
      <c r="A821" s="188"/>
      <c r="B821" s="189"/>
      <c r="F821" s="356"/>
      <c r="G821" s="356"/>
      <c r="H821" s="356"/>
      <c r="I821" s="356"/>
      <c r="J821" s="356"/>
      <c r="K821" s="356"/>
      <c r="L821" s="356"/>
      <c r="M821" s="356"/>
      <c r="N821" s="188"/>
    </row>
    <row r="822" spans="1:14" s="197" customFormat="1">
      <c r="A822" s="188"/>
      <c r="B822" s="189"/>
      <c r="F822" s="356"/>
      <c r="G822" s="356"/>
      <c r="H822" s="356"/>
      <c r="I822" s="356"/>
      <c r="J822" s="356"/>
      <c r="K822" s="356"/>
      <c r="L822" s="356"/>
      <c r="M822" s="356"/>
      <c r="N822" s="188"/>
    </row>
    <row r="823" spans="1:14" s="197" customFormat="1">
      <c r="A823" s="188"/>
      <c r="B823" s="189"/>
      <c r="F823" s="356"/>
      <c r="G823" s="356"/>
      <c r="H823" s="356"/>
      <c r="I823" s="356"/>
      <c r="J823" s="356"/>
      <c r="K823" s="356"/>
      <c r="L823" s="356"/>
      <c r="M823" s="356"/>
      <c r="N823" s="188"/>
    </row>
    <row r="824" spans="1:14" s="197" customFormat="1">
      <c r="A824" s="188"/>
      <c r="B824" s="189"/>
      <c r="F824" s="356"/>
      <c r="G824" s="356"/>
      <c r="H824" s="356"/>
      <c r="I824" s="356"/>
      <c r="J824" s="356"/>
      <c r="K824" s="356"/>
      <c r="L824" s="356"/>
      <c r="M824" s="356"/>
      <c r="N824" s="188"/>
    </row>
    <row r="825" spans="1:14" s="197" customFormat="1">
      <c r="A825" s="188"/>
      <c r="B825" s="189"/>
      <c r="F825" s="356"/>
      <c r="G825" s="356"/>
      <c r="H825" s="356"/>
      <c r="I825" s="356"/>
      <c r="J825" s="356"/>
      <c r="K825" s="356"/>
      <c r="L825" s="356"/>
      <c r="M825" s="356"/>
      <c r="N825" s="188"/>
    </row>
    <row r="826" spans="1:14" s="197" customFormat="1">
      <c r="A826" s="188"/>
      <c r="B826" s="189"/>
      <c r="F826" s="356"/>
      <c r="G826" s="356"/>
      <c r="H826" s="356"/>
      <c r="I826" s="356"/>
      <c r="J826" s="356"/>
      <c r="K826" s="356"/>
      <c r="L826" s="356"/>
      <c r="M826" s="356"/>
      <c r="N826" s="188"/>
    </row>
    <row r="827" spans="1:14" s="197" customFormat="1">
      <c r="A827" s="188"/>
      <c r="B827" s="189"/>
      <c r="F827" s="356"/>
      <c r="G827" s="356"/>
      <c r="H827" s="356"/>
      <c r="I827" s="356"/>
      <c r="J827" s="356"/>
      <c r="K827" s="356"/>
      <c r="L827" s="356"/>
      <c r="M827" s="356"/>
      <c r="N827" s="188"/>
    </row>
    <row r="828" spans="1:14" s="197" customFormat="1">
      <c r="A828" s="188"/>
      <c r="B828" s="189"/>
      <c r="F828" s="356"/>
      <c r="G828" s="356"/>
      <c r="H828" s="356"/>
      <c r="I828" s="356"/>
      <c r="J828" s="356"/>
      <c r="K828" s="356"/>
      <c r="L828" s="356"/>
      <c r="M828" s="356"/>
      <c r="N828" s="188"/>
    </row>
    <row r="829" spans="1:14" s="197" customFormat="1">
      <c r="A829" s="188"/>
      <c r="B829" s="189"/>
      <c r="F829" s="356"/>
      <c r="G829" s="356"/>
      <c r="H829" s="356"/>
      <c r="I829" s="356"/>
      <c r="J829" s="356"/>
      <c r="K829" s="356"/>
      <c r="L829" s="356"/>
      <c r="M829" s="356"/>
      <c r="N829" s="188"/>
    </row>
    <row r="830" spans="1:14" s="197" customFormat="1">
      <c r="A830" s="188"/>
      <c r="B830" s="189"/>
      <c r="F830" s="356"/>
      <c r="G830" s="356"/>
      <c r="H830" s="356"/>
      <c r="I830" s="356"/>
      <c r="J830" s="356"/>
      <c r="K830" s="356"/>
      <c r="L830" s="356"/>
      <c r="M830" s="356"/>
      <c r="N830" s="188"/>
    </row>
    <row r="831" spans="1:14" s="197" customFormat="1">
      <c r="A831" s="188"/>
      <c r="B831" s="189"/>
      <c r="F831" s="356"/>
      <c r="G831" s="356"/>
      <c r="H831" s="356"/>
      <c r="I831" s="356"/>
      <c r="J831" s="356"/>
      <c r="K831" s="356"/>
      <c r="L831" s="356"/>
      <c r="M831" s="356"/>
      <c r="N831" s="188"/>
    </row>
    <row r="832" spans="1:14" s="197" customFormat="1">
      <c r="A832" s="188"/>
      <c r="B832" s="189"/>
      <c r="F832" s="356"/>
      <c r="G832" s="356"/>
      <c r="H832" s="356"/>
      <c r="I832" s="356"/>
      <c r="J832" s="356"/>
      <c r="K832" s="356"/>
      <c r="L832" s="356"/>
      <c r="M832" s="356"/>
      <c r="N832" s="188"/>
    </row>
    <row r="833" spans="1:14" s="197" customFormat="1">
      <c r="A833" s="188"/>
      <c r="B833" s="189"/>
      <c r="F833" s="356"/>
      <c r="G833" s="356"/>
      <c r="H833" s="356"/>
      <c r="I833" s="356"/>
      <c r="J833" s="356"/>
      <c r="K833" s="356"/>
      <c r="L833" s="356"/>
      <c r="M833" s="356"/>
      <c r="N833" s="188"/>
    </row>
    <row r="834" spans="1:14" s="197" customFormat="1">
      <c r="A834" s="188"/>
      <c r="B834" s="189"/>
      <c r="F834" s="356"/>
      <c r="G834" s="356"/>
      <c r="H834" s="356"/>
      <c r="I834" s="356"/>
      <c r="J834" s="356"/>
      <c r="K834" s="356"/>
      <c r="L834" s="356"/>
      <c r="M834" s="356"/>
      <c r="N834" s="188"/>
    </row>
    <row r="835" spans="1:14" s="197" customFormat="1">
      <c r="A835" s="188"/>
      <c r="B835" s="189"/>
      <c r="F835" s="356"/>
      <c r="G835" s="356"/>
      <c r="H835" s="356"/>
      <c r="I835" s="356"/>
      <c r="J835" s="356"/>
      <c r="K835" s="356"/>
      <c r="L835" s="356"/>
      <c r="M835" s="356"/>
      <c r="N835" s="188"/>
    </row>
    <row r="836" spans="1:14" s="197" customFormat="1">
      <c r="A836" s="188"/>
      <c r="B836" s="189"/>
      <c r="F836" s="356"/>
      <c r="G836" s="356"/>
      <c r="H836" s="356"/>
      <c r="I836" s="356"/>
      <c r="J836" s="356"/>
      <c r="K836" s="356"/>
      <c r="L836" s="356"/>
      <c r="M836" s="356"/>
      <c r="N836" s="188"/>
    </row>
    <row r="837" spans="1:14" s="197" customFormat="1">
      <c r="A837" s="188"/>
      <c r="B837" s="189"/>
      <c r="F837" s="356"/>
      <c r="G837" s="356"/>
      <c r="H837" s="356"/>
      <c r="I837" s="356"/>
      <c r="J837" s="356"/>
      <c r="K837" s="356"/>
      <c r="L837" s="356"/>
      <c r="M837" s="356"/>
      <c r="N837" s="188"/>
    </row>
    <row r="838" spans="1:14" s="197" customFormat="1">
      <c r="A838" s="188"/>
      <c r="B838" s="189"/>
      <c r="F838" s="356"/>
      <c r="G838" s="356"/>
      <c r="H838" s="356"/>
      <c r="I838" s="356"/>
      <c r="J838" s="356"/>
      <c r="K838" s="356"/>
      <c r="L838" s="356"/>
      <c r="M838" s="356"/>
      <c r="N838" s="188"/>
    </row>
    <row r="839" spans="1:14" s="197" customFormat="1">
      <c r="A839" s="188"/>
      <c r="B839" s="189"/>
      <c r="F839" s="356"/>
      <c r="G839" s="356"/>
      <c r="H839" s="356"/>
      <c r="I839" s="356"/>
      <c r="J839" s="356"/>
      <c r="K839" s="356"/>
      <c r="L839" s="356"/>
      <c r="M839" s="356"/>
      <c r="N839" s="188"/>
    </row>
    <row r="840" spans="1:14" s="197" customFormat="1">
      <c r="A840" s="188"/>
      <c r="B840" s="189"/>
      <c r="F840" s="356"/>
      <c r="G840" s="356"/>
      <c r="H840" s="356"/>
      <c r="I840" s="356"/>
      <c r="J840" s="356"/>
      <c r="K840" s="356"/>
      <c r="L840" s="356"/>
      <c r="M840" s="356"/>
      <c r="N840" s="188"/>
    </row>
    <row r="841" spans="1:14" s="197" customFormat="1">
      <c r="A841" s="188"/>
      <c r="B841" s="189"/>
      <c r="F841" s="356"/>
      <c r="G841" s="356"/>
      <c r="H841" s="356"/>
      <c r="I841" s="356"/>
      <c r="J841" s="356"/>
      <c r="K841" s="356"/>
      <c r="L841" s="356"/>
      <c r="M841" s="356"/>
      <c r="N841" s="188"/>
    </row>
    <row r="842" spans="1:14" s="197" customFormat="1">
      <c r="A842" s="188"/>
      <c r="B842" s="189"/>
      <c r="F842" s="356"/>
      <c r="G842" s="356"/>
      <c r="H842" s="356"/>
      <c r="I842" s="356"/>
      <c r="J842" s="356"/>
      <c r="K842" s="356"/>
      <c r="L842" s="356"/>
      <c r="M842" s="356"/>
      <c r="N842" s="188"/>
    </row>
    <row r="843" spans="1:14" s="197" customFormat="1">
      <c r="A843" s="188"/>
      <c r="B843" s="189"/>
      <c r="F843" s="356"/>
      <c r="G843" s="356"/>
      <c r="H843" s="356"/>
      <c r="I843" s="356"/>
      <c r="J843" s="356"/>
      <c r="K843" s="356"/>
      <c r="L843" s="356"/>
      <c r="M843" s="356"/>
      <c r="N843" s="188"/>
    </row>
    <row r="844" spans="1:14" s="197" customFormat="1">
      <c r="A844" s="188"/>
      <c r="B844" s="189"/>
      <c r="F844" s="356"/>
      <c r="G844" s="356"/>
      <c r="H844" s="356"/>
      <c r="I844" s="356"/>
      <c r="J844" s="356"/>
      <c r="K844" s="356"/>
      <c r="L844" s="356"/>
      <c r="M844" s="356"/>
      <c r="N844" s="188"/>
    </row>
    <row r="845" spans="1:14" s="197" customFormat="1">
      <c r="A845" s="188"/>
      <c r="B845" s="189"/>
      <c r="F845" s="356"/>
      <c r="G845" s="356"/>
      <c r="H845" s="356"/>
      <c r="I845" s="356"/>
      <c r="J845" s="356"/>
      <c r="K845" s="356"/>
      <c r="L845" s="356"/>
      <c r="M845" s="356"/>
      <c r="N845" s="188"/>
    </row>
    <row r="846" spans="1:14" s="197" customFormat="1">
      <c r="A846" s="188"/>
      <c r="B846" s="189"/>
      <c r="F846" s="356"/>
      <c r="G846" s="356"/>
      <c r="H846" s="356"/>
      <c r="I846" s="356"/>
      <c r="J846" s="356"/>
      <c r="K846" s="356"/>
      <c r="L846" s="356"/>
      <c r="M846" s="356"/>
      <c r="N846" s="188"/>
    </row>
    <row r="847" spans="1:14" s="197" customFormat="1">
      <c r="A847" s="188"/>
      <c r="B847" s="189"/>
      <c r="F847" s="356"/>
      <c r="G847" s="356"/>
      <c r="H847" s="356"/>
      <c r="I847" s="356"/>
      <c r="J847" s="356"/>
      <c r="K847" s="356"/>
      <c r="L847" s="356"/>
      <c r="M847" s="356"/>
      <c r="N847" s="188"/>
    </row>
    <row r="848" spans="1:14" s="197" customFormat="1">
      <c r="A848" s="188"/>
      <c r="B848" s="189"/>
      <c r="F848" s="356"/>
      <c r="G848" s="356"/>
      <c r="H848" s="356"/>
      <c r="I848" s="356"/>
      <c r="J848" s="356"/>
      <c r="K848" s="356"/>
      <c r="L848" s="356"/>
      <c r="M848" s="356"/>
      <c r="N848" s="188"/>
    </row>
    <row r="849" spans="1:14" s="197" customFormat="1">
      <c r="A849" s="188"/>
      <c r="B849" s="189"/>
      <c r="F849" s="356"/>
      <c r="G849" s="356"/>
      <c r="H849" s="356"/>
      <c r="I849" s="356"/>
      <c r="J849" s="356"/>
      <c r="K849" s="356"/>
      <c r="L849" s="356"/>
      <c r="M849" s="356"/>
      <c r="N849" s="188"/>
    </row>
    <row r="850" spans="1:14" s="197" customFormat="1">
      <c r="A850" s="188"/>
      <c r="B850" s="189"/>
      <c r="F850" s="356"/>
      <c r="G850" s="356"/>
      <c r="H850" s="356"/>
      <c r="I850" s="356"/>
      <c r="J850" s="356"/>
      <c r="K850" s="356"/>
      <c r="L850" s="356"/>
      <c r="M850" s="356"/>
      <c r="N850" s="188"/>
    </row>
    <row r="851" spans="1:14" s="197" customFormat="1">
      <c r="A851" s="188"/>
      <c r="B851" s="189"/>
      <c r="F851" s="356"/>
      <c r="G851" s="356"/>
      <c r="H851" s="356"/>
      <c r="I851" s="356"/>
      <c r="J851" s="356"/>
      <c r="K851" s="356"/>
      <c r="L851" s="356"/>
      <c r="M851" s="356"/>
      <c r="N851" s="188"/>
    </row>
    <row r="852" spans="1:14" s="197" customFormat="1">
      <c r="A852" s="188"/>
      <c r="B852" s="189"/>
      <c r="F852" s="356"/>
      <c r="G852" s="356"/>
      <c r="H852" s="356"/>
      <c r="I852" s="356"/>
      <c r="J852" s="356"/>
      <c r="K852" s="356"/>
      <c r="L852" s="356"/>
      <c r="M852" s="356"/>
      <c r="N852" s="188"/>
    </row>
    <row r="853" spans="1:14" s="197" customFormat="1">
      <c r="A853" s="188"/>
      <c r="B853" s="189"/>
      <c r="F853" s="356"/>
      <c r="G853" s="356"/>
      <c r="H853" s="356"/>
      <c r="I853" s="356"/>
      <c r="J853" s="356"/>
      <c r="K853" s="356"/>
      <c r="L853" s="356"/>
      <c r="M853" s="356"/>
      <c r="N853" s="188"/>
    </row>
    <row r="854" spans="1:14" s="197" customFormat="1">
      <c r="A854" s="188"/>
      <c r="B854" s="189"/>
      <c r="F854" s="356"/>
      <c r="G854" s="356"/>
      <c r="H854" s="356"/>
      <c r="I854" s="356"/>
      <c r="J854" s="356"/>
      <c r="K854" s="356"/>
      <c r="L854" s="356"/>
      <c r="M854" s="356"/>
      <c r="N854" s="188"/>
    </row>
    <row r="855" spans="1:14" s="197" customFormat="1">
      <c r="A855" s="188"/>
      <c r="B855" s="189"/>
      <c r="F855" s="356"/>
      <c r="G855" s="356"/>
      <c r="H855" s="356"/>
      <c r="I855" s="356"/>
      <c r="J855" s="356"/>
      <c r="K855" s="356"/>
      <c r="L855" s="356"/>
      <c r="M855" s="356"/>
      <c r="N855" s="188"/>
    </row>
    <row r="856" spans="1:14" s="197" customFormat="1">
      <c r="A856" s="188"/>
      <c r="B856" s="189"/>
      <c r="F856" s="356"/>
      <c r="G856" s="356"/>
      <c r="H856" s="356"/>
      <c r="I856" s="356"/>
      <c r="J856" s="356"/>
      <c r="K856" s="356"/>
      <c r="L856" s="356"/>
      <c r="M856" s="356"/>
      <c r="N856" s="188"/>
    </row>
    <row r="857" spans="1:14" s="197" customFormat="1">
      <c r="A857" s="188"/>
      <c r="B857" s="189"/>
      <c r="F857" s="356"/>
      <c r="G857" s="356"/>
      <c r="H857" s="356"/>
      <c r="I857" s="356"/>
      <c r="J857" s="356"/>
      <c r="K857" s="356"/>
      <c r="L857" s="356"/>
      <c r="M857" s="356"/>
      <c r="N857" s="188"/>
    </row>
    <row r="858" spans="1:14" s="197" customFormat="1">
      <c r="A858" s="188"/>
      <c r="B858" s="189"/>
      <c r="F858" s="356"/>
      <c r="G858" s="356"/>
      <c r="H858" s="356"/>
      <c r="I858" s="356"/>
      <c r="J858" s="356"/>
      <c r="K858" s="356"/>
      <c r="L858" s="356"/>
      <c r="M858" s="356"/>
      <c r="N858" s="188"/>
    </row>
    <row r="859" spans="1:14" s="197" customFormat="1">
      <c r="A859" s="188"/>
      <c r="B859" s="189"/>
      <c r="F859" s="356"/>
      <c r="G859" s="356"/>
      <c r="H859" s="356"/>
      <c r="I859" s="356"/>
      <c r="J859" s="356"/>
      <c r="K859" s="356"/>
      <c r="L859" s="356"/>
      <c r="M859" s="356"/>
      <c r="N859" s="188"/>
    </row>
    <row r="860" spans="1:14" s="197" customFormat="1">
      <c r="A860" s="188"/>
      <c r="B860" s="189"/>
      <c r="F860" s="356"/>
      <c r="G860" s="356"/>
      <c r="H860" s="356"/>
      <c r="I860" s="356"/>
      <c r="J860" s="356"/>
      <c r="K860" s="356"/>
      <c r="L860" s="356"/>
      <c r="M860" s="356"/>
      <c r="N860" s="188"/>
    </row>
    <row r="861" spans="1:14" s="197" customFormat="1">
      <c r="A861" s="188"/>
      <c r="B861" s="189"/>
      <c r="F861" s="356"/>
      <c r="G861" s="356"/>
      <c r="H861" s="356"/>
      <c r="I861" s="356"/>
      <c r="J861" s="356"/>
      <c r="K861" s="356"/>
      <c r="L861" s="356"/>
      <c r="M861" s="356"/>
      <c r="N861" s="188"/>
    </row>
    <row r="862" spans="1:14" s="197" customFormat="1">
      <c r="A862" s="188"/>
      <c r="B862" s="189"/>
      <c r="F862" s="356"/>
      <c r="G862" s="356"/>
      <c r="H862" s="356"/>
      <c r="I862" s="356"/>
      <c r="J862" s="356"/>
      <c r="K862" s="356"/>
      <c r="L862" s="356"/>
      <c r="M862" s="356"/>
      <c r="N862" s="188"/>
    </row>
    <row r="863" spans="1:14" s="197" customFormat="1">
      <c r="A863" s="188"/>
      <c r="B863" s="189"/>
      <c r="F863" s="356"/>
      <c r="G863" s="356"/>
      <c r="H863" s="356"/>
      <c r="I863" s="356"/>
      <c r="J863" s="356"/>
      <c r="K863" s="356"/>
      <c r="L863" s="356"/>
      <c r="M863" s="356"/>
      <c r="N863" s="188"/>
    </row>
    <row r="864" spans="1:14" s="197" customFormat="1">
      <c r="A864" s="188"/>
      <c r="B864" s="189"/>
      <c r="F864" s="356"/>
      <c r="G864" s="356"/>
      <c r="H864" s="356"/>
      <c r="I864" s="356"/>
      <c r="J864" s="356"/>
      <c r="K864" s="356"/>
      <c r="L864" s="356"/>
      <c r="M864" s="356"/>
      <c r="N864" s="188"/>
    </row>
    <row r="865" spans="1:14" s="197" customFormat="1">
      <c r="A865" s="188"/>
      <c r="B865" s="189"/>
      <c r="F865" s="356"/>
      <c r="G865" s="356"/>
      <c r="H865" s="356"/>
      <c r="I865" s="356"/>
      <c r="J865" s="356"/>
      <c r="K865" s="356"/>
      <c r="L865" s="356"/>
      <c r="M865" s="356"/>
      <c r="N865" s="188"/>
    </row>
    <row r="866" spans="1:14" s="197" customFormat="1">
      <c r="A866" s="188"/>
      <c r="B866" s="189"/>
      <c r="F866" s="356"/>
      <c r="G866" s="356"/>
      <c r="H866" s="356"/>
      <c r="I866" s="356"/>
      <c r="J866" s="356"/>
      <c r="K866" s="356"/>
      <c r="L866" s="356"/>
      <c r="M866" s="356"/>
      <c r="N866" s="188"/>
    </row>
    <row r="867" spans="1:14" s="197" customFormat="1">
      <c r="A867" s="188"/>
      <c r="B867" s="189"/>
      <c r="F867" s="356"/>
      <c r="G867" s="356"/>
      <c r="H867" s="356"/>
      <c r="I867" s="356"/>
      <c r="J867" s="356"/>
      <c r="K867" s="356"/>
      <c r="L867" s="356"/>
      <c r="M867" s="356"/>
      <c r="N867" s="188"/>
    </row>
    <row r="868" spans="1:14" s="197" customFormat="1">
      <c r="A868" s="188"/>
      <c r="B868" s="189"/>
      <c r="F868" s="356"/>
      <c r="G868" s="356"/>
      <c r="H868" s="356"/>
      <c r="I868" s="356"/>
      <c r="J868" s="356"/>
      <c r="K868" s="356"/>
      <c r="L868" s="356"/>
      <c r="M868" s="356"/>
      <c r="N868" s="188"/>
    </row>
    <row r="869" spans="1:14" s="197" customFormat="1">
      <c r="A869" s="188"/>
      <c r="B869" s="189"/>
      <c r="F869" s="356"/>
      <c r="G869" s="356"/>
      <c r="H869" s="356"/>
      <c r="I869" s="356"/>
      <c r="J869" s="356"/>
      <c r="K869" s="356"/>
      <c r="L869" s="356"/>
      <c r="M869" s="356"/>
      <c r="N869" s="188"/>
    </row>
    <row r="870" spans="1:14" s="197" customFormat="1">
      <c r="A870" s="188"/>
      <c r="B870" s="189"/>
      <c r="F870" s="356"/>
      <c r="G870" s="356"/>
      <c r="H870" s="356"/>
      <c r="I870" s="356"/>
      <c r="J870" s="356"/>
      <c r="K870" s="356"/>
      <c r="L870" s="356"/>
      <c r="M870" s="356"/>
      <c r="N870" s="188"/>
    </row>
    <row r="871" spans="1:14" s="197" customFormat="1">
      <c r="A871" s="188"/>
      <c r="B871" s="189"/>
      <c r="F871" s="356"/>
      <c r="G871" s="356"/>
      <c r="H871" s="356"/>
      <c r="I871" s="356"/>
      <c r="J871" s="356"/>
      <c r="K871" s="356"/>
      <c r="L871" s="356"/>
      <c r="M871" s="356"/>
      <c r="N871" s="188"/>
    </row>
    <row r="872" spans="1:14" s="197" customFormat="1">
      <c r="A872" s="188"/>
      <c r="B872" s="189"/>
      <c r="F872" s="356"/>
      <c r="G872" s="356"/>
      <c r="H872" s="356"/>
      <c r="I872" s="356"/>
      <c r="J872" s="356"/>
      <c r="K872" s="356"/>
      <c r="L872" s="356"/>
      <c r="M872" s="356"/>
      <c r="N872" s="188"/>
    </row>
    <row r="873" spans="1:14" s="197" customFormat="1">
      <c r="A873" s="188"/>
      <c r="B873" s="189"/>
      <c r="F873" s="356"/>
      <c r="G873" s="356"/>
      <c r="H873" s="356"/>
      <c r="I873" s="356"/>
      <c r="J873" s="356"/>
      <c r="K873" s="356"/>
      <c r="L873" s="356"/>
      <c r="M873" s="356"/>
      <c r="N873" s="188"/>
    </row>
    <row r="874" spans="1:14" s="197" customFormat="1">
      <c r="A874" s="188"/>
      <c r="B874" s="189"/>
      <c r="F874" s="356"/>
      <c r="G874" s="356"/>
      <c r="H874" s="356"/>
      <c r="I874" s="356"/>
      <c r="J874" s="356"/>
      <c r="K874" s="356"/>
      <c r="L874" s="356"/>
      <c r="M874" s="356"/>
      <c r="N874" s="188"/>
    </row>
    <row r="875" spans="1:14" s="197" customFormat="1">
      <c r="A875" s="188"/>
      <c r="B875" s="189"/>
      <c r="F875" s="356"/>
      <c r="G875" s="356"/>
      <c r="H875" s="356"/>
      <c r="I875" s="356"/>
      <c r="J875" s="356"/>
      <c r="K875" s="356"/>
      <c r="L875" s="356"/>
      <c r="M875" s="356"/>
      <c r="N875" s="188"/>
    </row>
    <row r="876" spans="1:14" s="197" customFormat="1">
      <c r="A876" s="188"/>
      <c r="B876" s="189"/>
      <c r="F876" s="356"/>
      <c r="G876" s="356"/>
      <c r="H876" s="356"/>
      <c r="I876" s="356"/>
      <c r="J876" s="356"/>
      <c r="K876" s="356"/>
      <c r="L876" s="356"/>
      <c r="M876" s="356"/>
      <c r="N876" s="188"/>
    </row>
    <row r="877" spans="1:14" s="197" customFormat="1">
      <c r="A877" s="188"/>
      <c r="B877" s="189"/>
      <c r="F877" s="356"/>
      <c r="G877" s="356"/>
      <c r="H877" s="356"/>
      <c r="I877" s="356"/>
      <c r="J877" s="356"/>
      <c r="K877" s="356"/>
      <c r="L877" s="356"/>
      <c r="M877" s="356"/>
      <c r="N877" s="188"/>
    </row>
    <row r="878" spans="1:14" s="197" customFormat="1">
      <c r="A878" s="188"/>
      <c r="B878" s="189"/>
      <c r="F878" s="356"/>
      <c r="G878" s="356"/>
      <c r="H878" s="356"/>
      <c r="I878" s="356"/>
      <c r="J878" s="356"/>
      <c r="K878" s="356"/>
      <c r="L878" s="356"/>
      <c r="M878" s="356"/>
      <c r="N878" s="188"/>
    </row>
    <row r="879" spans="1:14" s="197" customFormat="1">
      <c r="A879" s="188"/>
      <c r="B879" s="189"/>
      <c r="F879" s="356"/>
      <c r="G879" s="356"/>
      <c r="H879" s="356"/>
      <c r="I879" s="356"/>
      <c r="J879" s="356"/>
      <c r="K879" s="356"/>
      <c r="L879" s="356"/>
      <c r="M879" s="356"/>
      <c r="N879" s="188"/>
    </row>
    <row r="880" spans="1:14" s="197" customFormat="1">
      <c r="A880" s="188"/>
      <c r="B880" s="189"/>
      <c r="F880" s="356"/>
      <c r="G880" s="356"/>
      <c r="H880" s="356"/>
      <c r="I880" s="356"/>
      <c r="J880" s="356"/>
      <c r="K880" s="356"/>
      <c r="L880" s="356"/>
      <c r="M880" s="356"/>
      <c r="N880" s="188"/>
    </row>
    <row r="881" spans="1:14" s="197" customFormat="1">
      <c r="A881" s="188"/>
      <c r="B881" s="189"/>
      <c r="F881" s="356"/>
      <c r="G881" s="356"/>
      <c r="H881" s="356"/>
      <c r="I881" s="356"/>
      <c r="J881" s="356"/>
      <c r="K881" s="356"/>
      <c r="L881" s="356"/>
      <c r="M881" s="356"/>
      <c r="N881" s="188"/>
    </row>
    <row r="882" spans="1:14" s="197" customFormat="1">
      <c r="A882" s="188"/>
      <c r="B882" s="189"/>
      <c r="F882" s="356"/>
      <c r="G882" s="356"/>
      <c r="H882" s="356"/>
      <c r="I882" s="356"/>
      <c r="J882" s="356"/>
      <c r="K882" s="356"/>
      <c r="L882" s="356"/>
      <c r="M882" s="356"/>
      <c r="N882" s="188"/>
    </row>
    <row r="883" spans="1:14" s="197" customFormat="1">
      <c r="A883" s="188"/>
      <c r="B883" s="189"/>
      <c r="F883" s="356"/>
      <c r="G883" s="356"/>
      <c r="H883" s="356"/>
      <c r="I883" s="356"/>
      <c r="J883" s="356"/>
      <c r="K883" s="356"/>
      <c r="L883" s="356"/>
      <c r="M883" s="356"/>
      <c r="N883" s="188"/>
    </row>
    <row r="884" spans="1:14" s="197" customFormat="1">
      <c r="A884" s="188"/>
      <c r="B884" s="189"/>
      <c r="F884" s="356"/>
      <c r="G884" s="356"/>
      <c r="H884" s="356"/>
      <c r="I884" s="356"/>
      <c r="J884" s="356"/>
      <c r="K884" s="356"/>
      <c r="L884" s="356"/>
      <c r="M884" s="356"/>
      <c r="N884" s="188"/>
    </row>
    <row r="885" spans="1:14" s="197" customFormat="1">
      <c r="A885" s="188"/>
      <c r="B885" s="189"/>
      <c r="F885" s="356"/>
      <c r="G885" s="356"/>
      <c r="H885" s="356"/>
      <c r="I885" s="356"/>
      <c r="J885" s="356"/>
      <c r="K885" s="356"/>
      <c r="L885" s="356"/>
      <c r="M885" s="356"/>
      <c r="N885" s="188"/>
    </row>
    <row r="886" spans="1:14" s="197" customFormat="1">
      <c r="A886" s="188"/>
      <c r="B886" s="189"/>
      <c r="F886" s="356"/>
      <c r="G886" s="356"/>
      <c r="H886" s="356"/>
      <c r="I886" s="356"/>
      <c r="J886" s="356"/>
      <c r="K886" s="356"/>
      <c r="L886" s="356"/>
      <c r="M886" s="356"/>
      <c r="N886" s="188"/>
    </row>
    <row r="887" spans="1:14" s="197" customFormat="1">
      <c r="A887" s="188"/>
      <c r="B887" s="189"/>
      <c r="F887" s="356"/>
      <c r="G887" s="356"/>
      <c r="H887" s="356"/>
      <c r="I887" s="356"/>
      <c r="J887" s="356"/>
      <c r="K887" s="356"/>
      <c r="L887" s="356"/>
      <c r="M887" s="356"/>
      <c r="N887" s="188"/>
    </row>
    <row r="888" spans="1:14" s="197" customFormat="1">
      <c r="A888" s="188"/>
      <c r="B888" s="189"/>
      <c r="F888" s="356"/>
      <c r="G888" s="356"/>
      <c r="H888" s="356"/>
      <c r="I888" s="356"/>
      <c r="J888" s="356"/>
      <c r="K888" s="356"/>
      <c r="L888" s="356"/>
      <c r="M888" s="356"/>
      <c r="N888" s="188"/>
    </row>
    <row r="889" spans="1:14" s="197" customFormat="1">
      <c r="A889" s="188"/>
      <c r="B889" s="189"/>
      <c r="F889" s="356"/>
      <c r="G889" s="356"/>
      <c r="H889" s="356"/>
      <c r="I889" s="356"/>
      <c r="J889" s="356"/>
      <c r="K889" s="356"/>
      <c r="L889" s="356"/>
      <c r="M889" s="356"/>
      <c r="N889" s="188"/>
    </row>
    <row r="890" spans="1:14" s="197" customFormat="1">
      <c r="A890" s="188"/>
      <c r="B890" s="189"/>
      <c r="F890" s="356"/>
      <c r="G890" s="356"/>
      <c r="H890" s="356"/>
      <c r="I890" s="356"/>
      <c r="J890" s="356"/>
      <c r="K890" s="356"/>
      <c r="L890" s="356"/>
      <c r="M890" s="356"/>
      <c r="N890" s="188"/>
    </row>
    <row r="891" spans="1:14" s="197" customFormat="1">
      <c r="A891" s="188"/>
      <c r="B891" s="189"/>
      <c r="F891" s="356"/>
      <c r="G891" s="356"/>
      <c r="H891" s="356"/>
      <c r="I891" s="356"/>
      <c r="J891" s="356"/>
      <c r="K891" s="356"/>
      <c r="L891" s="356"/>
      <c r="M891" s="356"/>
      <c r="N891" s="188"/>
    </row>
    <row r="892" spans="1:14" s="197" customFormat="1">
      <c r="A892" s="188"/>
      <c r="B892" s="189"/>
      <c r="F892" s="356"/>
      <c r="G892" s="356"/>
      <c r="H892" s="356"/>
      <c r="I892" s="356"/>
      <c r="J892" s="356"/>
      <c r="K892" s="356"/>
      <c r="L892" s="356"/>
      <c r="M892" s="356"/>
      <c r="N892" s="188"/>
    </row>
    <row r="893" spans="1:14" s="197" customFormat="1">
      <c r="A893" s="188"/>
      <c r="B893" s="189"/>
      <c r="F893" s="356"/>
      <c r="G893" s="356"/>
      <c r="H893" s="356"/>
      <c r="I893" s="356"/>
      <c r="J893" s="356"/>
      <c r="K893" s="356"/>
      <c r="L893" s="356"/>
      <c r="M893" s="356"/>
      <c r="N893" s="188"/>
    </row>
    <row r="894" spans="1:14" s="197" customFormat="1">
      <c r="A894" s="188"/>
      <c r="B894" s="189"/>
      <c r="F894" s="356"/>
      <c r="G894" s="356"/>
      <c r="H894" s="356"/>
      <c r="I894" s="356"/>
      <c r="J894" s="356"/>
      <c r="K894" s="356"/>
      <c r="L894" s="356"/>
      <c r="M894" s="356"/>
      <c r="N894" s="188"/>
    </row>
    <row r="895" spans="1:14" s="197" customFormat="1">
      <c r="A895" s="188"/>
      <c r="B895" s="189"/>
      <c r="F895" s="356"/>
      <c r="G895" s="356"/>
      <c r="H895" s="356"/>
      <c r="I895" s="356"/>
      <c r="J895" s="356"/>
      <c r="K895" s="356"/>
      <c r="L895" s="356"/>
      <c r="M895" s="356"/>
      <c r="N895" s="188"/>
    </row>
    <row r="896" spans="1:14" s="197" customFormat="1">
      <c r="A896" s="188"/>
      <c r="B896" s="189"/>
      <c r="F896" s="356"/>
      <c r="G896" s="356"/>
      <c r="H896" s="356"/>
      <c r="I896" s="356"/>
      <c r="J896" s="356"/>
      <c r="K896" s="356"/>
      <c r="L896" s="356"/>
      <c r="M896" s="356"/>
      <c r="N896" s="188"/>
    </row>
    <row r="897" spans="1:14" s="197" customFormat="1">
      <c r="A897" s="188"/>
      <c r="B897" s="189"/>
      <c r="F897" s="356"/>
      <c r="G897" s="356"/>
      <c r="H897" s="356"/>
      <c r="I897" s="356"/>
      <c r="J897" s="356"/>
      <c r="K897" s="356"/>
      <c r="L897" s="356"/>
      <c r="M897" s="356"/>
      <c r="N897" s="188"/>
    </row>
    <row r="898" spans="1:14" s="197" customFormat="1">
      <c r="A898" s="188"/>
      <c r="B898" s="189"/>
      <c r="F898" s="356"/>
      <c r="G898" s="356"/>
      <c r="H898" s="356"/>
      <c r="I898" s="356"/>
      <c r="J898" s="356"/>
      <c r="K898" s="356"/>
      <c r="L898" s="356"/>
      <c r="M898" s="356"/>
      <c r="N898" s="188"/>
    </row>
    <row r="899" spans="1:14" s="197" customFormat="1">
      <c r="A899" s="188"/>
      <c r="B899" s="189"/>
      <c r="F899" s="356"/>
      <c r="G899" s="356"/>
      <c r="H899" s="356"/>
      <c r="I899" s="356"/>
      <c r="J899" s="356"/>
      <c r="K899" s="356"/>
      <c r="L899" s="356"/>
      <c r="M899" s="356"/>
      <c r="N899" s="188"/>
    </row>
    <row r="900" spans="1:14" s="197" customFormat="1">
      <c r="A900" s="188"/>
      <c r="B900" s="189"/>
      <c r="F900" s="356"/>
      <c r="G900" s="356"/>
      <c r="H900" s="356"/>
      <c r="I900" s="356"/>
      <c r="J900" s="356"/>
      <c r="K900" s="356"/>
      <c r="L900" s="356"/>
      <c r="M900" s="356"/>
      <c r="N900" s="188"/>
    </row>
    <row r="901" spans="1:14" s="197" customFormat="1">
      <c r="A901" s="188"/>
      <c r="B901" s="189"/>
      <c r="F901" s="356"/>
      <c r="G901" s="356"/>
      <c r="H901" s="356"/>
      <c r="I901" s="356"/>
      <c r="J901" s="356"/>
      <c r="K901" s="356"/>
      <c r="L901" s="356"/>
      <c r="M901" s="356"/>
      <c r="N901" s="188"/>
    </row>
    <row r="902" spans="1:14" s="197" customFormat="1">
      <c r="A902" s="188"/>
      <c r="B902" s="189"/>
      <c r="F902" s="356"/>
      <c r="G902" s="356"/>
      <c r="H902" s="356"/>
      <c r="I902" s="356"/>
      <c r="J902" s="356"/>
      <c r="K902" s="356"/>
      <c r="L902" s="356"/>
      <c r="M902" s="356"/>
      <c r="N902" s="188"/>
    </row>
    <row r="903" spans="1:14" s="197" customFormat="1">
      <c r="A903" s="188"/>
      <c r="B903" s="189"/>
      <c r="F903" s="356"/>
      <c r="G903" s="356"/>
      <c r="H903" s="356"/>
      <c r="I903" s="356"/>
      <c r="J903" s="356"/>
      <c r="K903" s="356"/>
      <c r="L903" s="356"/>
      <c r="M903" s="356"/>
      <c r="N903" s="188"/>
    </row>
    <row r="904" spans="1:14" s="197" customFormat="1">
      <c r="A904" s="188"/>
      <c r="B904" s="189"/>
      <c r="F904" s="356"/>
      <c r="G904" s="356"/>
      <c r="H904" s="356"/>
      <c r="I904" s="356"/>
      <c r="J904" s="356"/>
      <c r="K904" s="356"/>
      <c r="L904" s="356"/>
      <c r="M904" s="356"/>
      <c r="N904" s="188"/>
    </row>
    <row r="905" spans="1:14" s="197" customFormat="1">
      <c r="A905" s="188"/>
      <c r="B905" s="189"/>
      <c r="F905" s="356"/>
      <c r="G905" s="356"/>
      <c r="H905" s="356"/>
      <c r="I905" s="356"/>
      <c r="J905" s="356"/>
      <c r="K905" s="356"/>
      <c r="L905" s="356"/>
      <c r="M905" s="356"/>
      <c r="N905" s="188"/>
    </row>
    <row r="906" spans="1:14" s="197" customFormat="1">
      <c r="A906" s="188"/>
      <c r="B906" s="189"/>
      <c r="F906" s="356"/>
      <c r="G906" s="356"/>
      <c r="H906" s="356"/>
      <c r="I906" s="356"/>
      <c r="J906" s="356"/>
      <c r="K906" s="356"/>
      <c r="L906" s="356"/>
      <c r="M906" s="356"/>
      <c r="N906" s="188"/>
    </row>
    <row r="907" spans="1:14" s="197" customFormat="1">
      <c r="A907" s="188"/>
      <c r="B907" s="189"/>
      <c r="F907" s="356"/>
      <c r="G907" s="356"/>
      <c r="H907" s="356"/>
      <c r="I907" s="356"/>
      <c r="J907" s="356"/>
      <c r="K907" s="356"/>
      <c r="L907" s="356"/>
      <c r="M907" s="356"/>
      <c r="N907" s="188"/>
    </row>
    <row r="908" spans="1:14" s="197" customFormat="1">
      <c r="A908" s="188"/>
      <c r="B908" s="189"/>
      <c r="F908" s="356"/>
      <c r="G908" s="356"/>
      <c r="H908" s="356"/>
      <c r="I908" s="356"/>
      <c r="J908" s="356"/>
      <c r="K908" s="356"/>
      <c r="L908" s="356"/>
      <c r="M908" s="356"/>
      <c r="N908" s="188"/>
    </row>
    <row r="909" spans="1:14" s="197" customFormat="1">
      <c r="A909" s="188"/>
      <c r="B909" s="189"/>
      <c r="F909" s="356"/>
      <c r="G909" s="356"/>
      <c r="H909" s="356"/>
      <c r="I909" s="356"/>
      <c r="J909" s="356"/>
      <c r="K909" s="356"/>
      <c r="L909" s="356"/>
      <c r="M909" s="356"/>
      <c r="N909" s="188"/>
    </row>
    <row r="910" spans="1:14" s="197" customFormat="1">
      <c r="A910" s="188"/>
      <c r="B910" s="189"/>
      <c r="F910" s="356"/>
      <c r="G910" s="356"/>
      <c r="H910" s="356"/>
      <c r="I910" s="356"/>
      <c r="J910" s="356"/>
      <c r="K910" s="356"/>
      <c r="L910" s="356"/>
      <c r="M910" s="356"/>
      <c r="N910" s="188"/>
    </row>
    <row r="911" spans="1:14" s="197" customFormat="1">
      <c r="A911" s="188"/>
      <c r="B911" s="189"/>
      <c r="F911" s="356"/>
      <c r="G911" s="356"/>
      <c r="H911" s="356"/>
      <c r="I911" s="356"/>
      <c r="J911" s="356"/>
      <c r="K911" s="356"/>
      <c r="L911" s="356"/>
      <c r="M911" s="356"/>
      <c r="N911" s="188"/>
    </row>
    <row r="912" spans="1:14" s="197" customFormat="1">
      <c r="A912" s="188"/>
      <c r="B912" s="189"/>
      <c r="F912" s="356"/>
      <c r="G912" s="356"/>
      <c r="H912" s="356"/>
      <c r="I912" s="356"/>
      <c r="J912" s="356"/>
      <c r="K912" s="356"/>
      <c r="L912" s="356"/>
      <c r="M912" s="356"/>
      <c r="N912" s="188"/>
    </row>
    <row r="913" spans="1:14" s="197" customFormat="1">
      <c r="A913" s="188"/>
      <c r="B913" s="189"/>
      <c r="F913" s="356"/>
      <c r="G913" s="356"/>
      <c r="H913" s="356"/>
      <c r="I913" s="356"/>
      <c r="J913" s="356"/>
      <c r="K913" s="356"/>
      <c r="L913" s="356"/>
      <c r="M913" s="356"/>
      <c r="N913" s="188"/>
    </row>
    <row r="914" spans="1:14" s="197" customFormat="1">
      <c r="A914" s="188"/>
      <c r="B914" s="189"/>
      <c r="F914" s="356"/>
      <c r="G914" s="356"/>
      <c r="H914" s="356"/>
      <c r="I914" s="356"/>
      <c r="J914" s="356"/>
      <c r="K914" s="356"/>
      <c r="L914" s="356"/>
      <c r="M914" s="356"/>
      <c r="N914" s="188"/>
    </row>
    <row r="915" spans="1:14" s="197" customFormat="1">
      <c r="A915" s="188"/>
      <c r="B915" s="189"/>
      <c r="F915" s="356"/>
      <c r="G915" s="356"/>
      <c r="H915" s="356"/>
      <c r="I915" s="356"/>
      <c r="J915" s="356"/>
      <c r="K915" s="356"/>
      <c r="L915" s="356"/>
      <c r="M915" s="356"/>
      <c r="N915" s="188"/>
    </row>
    <row r="916" spans="1:14" s="197" customFormat="1">
      <c r="A916" s="188"/>
      <c r="B916" s="189"/>
      <c r="F916" s="356"/>
      <c r="G916" s="356"/>
      <c r="H916" s="356"/>
      <c r="I916" s="356"/>
      <c r="J916" s="356"/>
      <c r="K916" s="356"/>
      <c r="L916" s="356"/>
      <c r="M916" s="356"/>
      <c r="N916" s="188"/>
    </row>
    <row r="917" spans="1:14" s="197" customFormat="1">
      <c r="A917" s="188"/>
      <c r="B917" s="189"/>
      <c r="F917" s="356"/>
      <c r="G917" s="356"/>
      <c r="H917" s="356"/>
      <c r="I917" s="356"/>
      <c r="J917" s="356"/>
      <c r="K917" s="356"/>
      <c r="L917" s="356"/>
      <c r="M917" s="356"/>
      <c r="N917" s="188"/>
    </row>
    <row r="918" spans="1:14" s="197" customFormat="1">
      <c r="A918" s="188"/>
      <c r="B918" s="189"/>
      <c r="F918" s="356"/>
      <c r="G918" s="356"/>
      <c r="H918" s="356"/>
      <c r="I918" s="356"/>
      <c r="J918" s="356"/>
      <c r="K918" s="356"/>
      <c r="L918" s="356"/>
      <c r="M918" s="356"/>
      <c r="N918" s="188"/>
    </row>
    <row r="919" spans="1:14" s="197" customFormat="1">
      <c r="A919" s="188"/>
      <c r="B919" s="189"/>
      <c r="F919" s="356"/>
      <c r="G919" s="356"/>
      <c r="H919" s="356"/>
      <c r="I919" s="356"/>
      <c r="J919" s="356"/>
      <c r="K919" s="356"/>
      <c r="L919" s="356"/>
      <c r="M919" s="356"/>
      <c r="N919" s="188"/>
    </row>
    <row r="920" spans="1:14" s="197" customFormat="1">
      <c r="A920" s="188"/>
      <c r="B920" s="189"/>
      <c r="F920" s="356"/>
      <c r="G920" s="356"/>
      <c r="H920" s="356"/>
      <c r="I920" s="356"/>
      <c r="J920" s="356"/>
      <c r="K920" s="356"/>
      <c r="L920" s="356"/>
      <c r="M920" s="356"/>
      <c r="N920" s="188"/>
    </row>
    <row r="921" spans="1:14" s="197" customFormat="1">
      <c r="A921" s="188"/>
      <c r="B921" s="189"/>
      <c r="F921" s="356"/>
      <c r="G921" s="356"/>
      <c r="H921" s="356"/>
      <c r="I921" s="356"/>
      <c r="J921" s="356"/>
      <c r="K921" s="356"/>
      <c r="L921" s="356"/>
      <c r="M921" s="356"/>
      <c r="N921" s="188"/>
    </row>
    <row r="922" spans="1:14" s="197" customFormat="1">
      <c r="A922" s="188"/>
      <c r="B922" s="189"/>
      <c r="F922" s="356"/>
      <c r="G922" s="356"/>
      <c r="H922" s="356"/>
      <c r="I922" s="356"/>
      <c r="J922" s="356"/>
      <c r="K922" s="356"/>
      <c r="L922" s="356"/>
      <c r="M922" s="356"/>
      <c r="N922" s="188"/>
    </row>
    <row r="923" spans="1:14" s="197" customFormat="1">
      <c r="A923" s="188"/>
      <c r="B923" s="189"/>
      <c r="F923" s="356"/>
      <c r="G923" s="356"/>
      <c r="H923" s="356"/>
      <c r="I923" s="356"/>
      <c r="J923" s="356"/>
      <c r="K923" s="356"/>
      <c r="L923" s="356"/>
      <c r="M923" s="356"/>
      <c r="N923" s="188"/>
    </row>
    <row r="924" spans="1:14" s="197" customFormat="1">
      <c r="A924" s="188"/>
      <c r="B924" s="189"/>
      <c r="F924" s="356"/>
      <c r="G924" s="356"/>
      <c r="H924" s="356"/>
      <c r="I924" s="356"/>
      <c r="J924" s="356"/>
      <c r="K924" s="356"/>
      <c r="L924" s="356"/>
      <c r="M924" s="356"/>
      <c r="N924" s="188"/>
    </row>
    <row r="925" spans="1:14" s="197" customFormat="1">
      <c r="A925" s="188"/>
      <c r="B925" s="189"/>
      <c r="F925" s="356"/>
      <c r="G925" s="356"/>
      <c r="H925" s="356"/>
      <c r="I925" s="356"/>
      <c r="J925" s="356"/>
      <c r="K925" s="356"/>
      <c r="L925" s="356"/>
      <c r="M925" s="356"/>
      <c r="N925" s="188"/>
    </row>
    <row r="926" spans="1:14" s="197" customFormat="1">
      <c r="A926" s="188"/>
      <c r="B926" s="189"/>
      <c r="F926" s="356"/>
      <c r="G926" s="356"/>
      <c r="H926" s="356"/>
      <c r="I926" s="356"/>
      <c r="J926" s="356"/>
      <c r="K926" s="356"/>
      <c r="L926" s="356"/>
      <c r="M926" s="356"/>
      <c r="N926" s="188"/>
    </row>
    <row r="927" spans="1:14" s="197" customFormat="1">
      <c r="A927" s="188"/>
      <c r="B927" s="189"/>
      <c r="F927" s="356"/>
      <c r="G927" s="356"/>
      <c r="H927" s="356"/>
      <c r="I927" s="356"/>
      <c r="J927" s="356"/>
      <c r="K927" s="356"/>
      <c r="L927" s="356"/>
      <c r="M927" s="356"/>
      <c r="N927" s="188"/>
    </row>
    <row r="928" spans="1:14" s="197" customFormat="1">
      <c r="A928" s="188"/>
      <c r="B928" s="189"/>
      <c r="F928" s="356"/>
      <c r="G928" s="356"/>
      <c r="H928" s="356"/>
      <c r="I928" s="356"/>
      <c r="J928" s="356"/>
      <c r="K928" s="356"/>
      <c r="L928" s="356"/>
      <c r="M928" s="356"/>
      <c r="N928" s="188"/>
    </row>
    <row r="929" spans="1:14" s="197" customFormat="1">
      <c r="A929" s="188"/>
      <c r="B929" s="189"/>
      <c r="F929" s="356"/>
      <c r="G929" s="356"/>
      <c r="H929" s="356"/>
      <c r="I929" s="356"/>
      <c r="J929" s="356"/>
      <c r="K929" s="356"/>
      <c r="L929" s="356"/>
      <c r="M929" s="356"/>
      <c r="N929" s="188"/>
    </row>
    <row r="930" spans="1:14" s="197" customFormat="1">
      <c r="A930" s="188"/>
      <c r="B930" s="189"/>
      <c r="F930" s="356"/>
      <c r="G930" s="356"/>
      <c r="H930" s="356"/>
      <c r="I930" s="356"/>
      <c r="J930" s="356"/>
      <c r="K930" s="356"/>
      <c r="L930" s="356"/>
      <c r="M930" s="356"/>
      <c r="N930" s="188"/>
    </row>
    <row r="931" spans="1:14" s="197" customFormat="1">
      <c r="A931" s="188"/>
      <c r="B931" s="189"/>
      <c r="F931" s="356"/>
      <c r="G931" s="356"/>
      <c r="H931" s="356"/>
      <c r="I931" s="356"/>
      <c r="J931" s="356"/>
      <c r="K931" s="356"/>
      <c r="L931" s="356"/>
      <c r="M931" s="356"/>
      <c r="N931" s="188"/>
    </row>
    <row r="932" spans="1:14" s="197" customFormat="1">
      <c r="A932" s="188"/>
      <c r="B932" s="189"/>
      <c r="F932" s="356"/>
      <c r="G932" s="356"/>
      <c r="H932" s="356"/>
      <c r="I932" s="356"/>
      <c r="J932" s="356"/>
      <c r="K932" s="356"/>
      <c r="L932" s="356"/>
      <c r="M932" s="356"/>
      <c r="N932" s="188"/>
    </row>
    <row r="933" spans="1:14" s="197" customFormat="1">
      <c r="A933" s="188"/>
      <c r="B933" s="189"/>
      <c r="F933" s="356"/>
      <c r="G933" s="356"/>
      <c r="H933" s="356"/>
      <c r="I933" s="356"/>
      <c r="J933" s="356"/>
      <c r="K933" s="356"/>
      <c r="L933" s="356"/>
      <c r="M933" s="356"/>
      <c r="N933" s="188"/>
    </row>
    <row r="934" spans="1:14" s="197" customFormat="1">
      <c r="A934" s="188"/>
      <c r="B934" s="189"/>
      <c r="F934" s="356"/>
      <c r="G934" s="356"/>
      <c r="H934" s="356"/>
      <c r="I934" s="356"/>
      <c r="J934" s="356"/>
      <c r="K934" s="356"/>
      <c r="L934" s="356"/>
      <c r="M934" s="356"/>
      <c r="N934" s="188"/>
    </row>
    <row r="935" spans="1:14" s="197" customFormat="1">
      <c r="A935" s="188"/>
      <c r="B935" s="189"/>
      <c r="F935" s="356"/>
      <c r="G935" s="356"/>
      <c r="H935" s="356"/>
      <c r="I935" s="356"/>
      <c r="J935" s="356"/>
      <c r="K935" s="356"/>
      <c r="L935" s="356"/>
      <c r="M935" s="356"/>
      <c r="N935" s="188"/>
    </row>
    <row r="936" spans="1:14" s="197" customFormat="1">
      <c r="A936" s="188"/>
      <c r="B936" s="189"/>
      <c r="F936" s="356"/>
      <c r="G936" s="356"/>
      <c r="H936" s="356"/>
      <c r="I936" s="356"/>
      <c r="J936" s="356"/>
      <c r="K936" s="356"/>
      <c r="L936" s="356"/>
      <c r="M936" s="356"/>
      <c r="N936" s="188"/>
    </row>
    <row r="937" spans="1:14" s="197" customFormat="1">
      <c r="A937" s="188"/>
      <c r="B937" s="189"/>
      <c r="F937" s="356"/>
      <c r="G937" s="356"/>
      <c r="H937" s="356"/>
      <c r="I937" s="356"/>
      <c r="J937" s="356"/>
      <c r="K937" s="356"/>
      <c r="L937" s="356"/>
      <c r="M937" s="356"/>
      <c r="N937" s="188"/>
    </row>
    <row r="938" spans="1:14" s="197" customFormat="1">
      <c r="A938" s="188"/>
      <c r="B938" s="189"/>
      <c r="F938" s="356"/>
      <c r="G938" s="356"/>
      <c r="H938" s="356"/>
      <c r="I938" s="356"/>
      <c r="J938" s="356"/>
      <c r="K938" s="356"/>
      <c r="L938" s="356"/>
      <c r="M938" s="356"/>
      <c r="N938" s="188"/>
    </row>
    <row r="939" spans="1:14" s="197" customFormat="1">
      <c r="A939" s="188"/>
      <c r="B939" s="189"/>
      <c r="F939" s="356"/>
      <c r="G939" s="356"/>
      <c r="H939" s="356"/>
      <c r="I939" s="356"/>
      <c r="J939" s="356"/>
      <c r="K939" s="356"/>
      <c r="L939" s="356"/>
      <c r="M939" s="356"/>
      <c r="N939" s="188"/>
    </row>
    <row r="940" spans="1:14" s="197" customFormat="1">
      <c r="A940" s="188"/>
      <c r="B940" s="189"/>
      <c r="F940" s="356"/>
      <c r="G940" s="356"/>
      <c r="H940" s="356"/>
      <c r="I940" s="356"/>
      <c r="J940" s="356"/>
      <c r="K940" s="356"/>
      <c r="L940" s="356"/>
      <c r="M940" s="356"/>
      <c r="N940" s="188"/>
    </row>
    <row r="941" spans="1:14" s="197" customFormat="1">
      <c r="A941" s="188"/>
      <c r="B941" s="189"/>
      <c r="F941" s="356"/>
      <c r="G941" s="356"/>
      <c r="H941" s="356"/>
      <c r="I941" s="356"/>
      <c r="J941" s="356"/>
      <c r="K941" s="356"/>
      <c r="L941" s="356"/>
      <c r="M941" s="356"/>
      <c r="N941" s="188"/>
    </row>
    <row r="942" spans="1:14" s="197" customFormat="1">
      <c r="A942" s="188"/>
      <c r="B942" s="189"/>
      <c r="F942" s="356"/>
      <c r="G942" s="356"/>
      <c r="H942" s="356"/>
      <c r="I942" s="356"/>
      <c r="J942" s="356"/>
      <c r="K942" s="356"/>
      <c r="L942" s="356"/>
      <c r="M942" s="356"/>
      <c r="N942" s="188"/>
    </row>
    <row r="943" spans="1:14" s="197" customFormat="1">
      <c r="A943" s="188"/>
      <c r="B943" s="189"/>
      <c r="F943" s="356"/>
      <c r="G943" s="356"/>
      <c r="H943" s="356"/>
      <c r="I943" s="356"/>
      <c r="J943" s="356"/>
      <c r="K943" s="356"/>
      <c r="L943" s="356"/>
      <c r="M943" s="356"/>
      <c r="N943" s="188"/>
    </row>
    <row r="944" spans="1:14" s="197" customFormat="1">
      <c r="A944" s="188"/>
      <c r="B944" s="189"/>
      <c r="F944" s="356"/>
      <c r="G944" s="356"/>
      <c r="H944" s="356"/>
      <c r="I944" s="356"/>
      <c r="J944" s="356"/>
      <c r="K944" s="356"/>
      <c r="L944" s="356"/>
      <c r="M944" s="356"/>
      <c r="N944" s="188"/>
    </row>
    <row r="945" spans="1:14" s="197" customFormat="1">
      <c r="A945" s="188"/>
      <c r="B945" s="189"/>
      <c r="F945" s="356"/>
      <c r="G945" s="356"/>
      <c r="H945" s="356"/>
      <c r="I945" s="356"/>
      <c r="J945" s="356"/>
      <c r="K945" s="356"/>
      <c r="L945" s="356"/>
      <c r="M945" s="356"/>
      <c r="N945" s="188"/>
    </row>
    <row r="946" spans="1:14" s="197" customFormat="1">
      <c r="A946" s="188"/>
      <c r="B946" s="189"/>
      <c r="F946" s="356"/>
      <c r="G946" s="356"/>
      <c r="H946" s="356"/>
      <c r="I946" s="356"/>
      <c r="J946" s="356"/>
      <c r="K946" s="356"/>
      <c r="L946" s="356"/>
      <c r="M946" s="356"/>
      <c r="N946" s="188"/>
    </row>
    <row r="947" spans="1:14" s="197" customFormat="1">
      <c r="A947" s="188"/>
      <c r="B947" s="189"/>
      <c r="F947" s="356"/>
      <c r="G947" s="356"/>
      <c r="H947" s="356"/>
      <c r="I947" s="356"/>
      <c r="J947" s="356"/>
      <c r="K947" s="356"/>
      <c r="L947" s="356"/>
      <c r="M947" s="356"/>
      <c r="N947" s="188"/>
    </row>
    <row r="948" spans="1:14" s="197" customFormat="1">
      <c r="A948" s="188"/>
      <c r="B948" s="189"/>
      <c r="F948" s="356"/>
      <c r="G948" s="356"/>
      <c r="H948" s="356"/>
      <c r="I948" s="356"/>
      <c r="J948" s="356"/>
      <c r="K948" s="356"/>
      <c r="L948" s="356"/>
      <c r="M948" s="356"/>
      <c r="N948" s="188"/>
    </row>
    <row r="949" spans="1:14" s="197" customFormat="1">
      <c r="A949" s="188"/>
      <c r="B949" s="189"/>
      <c r="F949" s="356"/>
      <c r="G949" s="356"/>
      <c r="H949" s="356"/>
      <c r="I949" s="356"/>
      <c r="J949" s="356"/>
      <c r="K949" s="356"/>
      <c r="L949" s="356"/>
      <c r="M949" s="356"/>
      <c r="N949" s="188"/>
    </row>
    <row r="950" spans="1:14" s="197" customFormat="1">
      <c r="A950" s="188"/>
      <c r="B950" s="189"/>
      <c r="F950" s="356"/>
      <c r="G950" s="356"/>
      <c r="H950" s="356"/>
      <c r="I950" s="356"/>
      <c r="J950" s="356"/>
      <c r="K950" s="356"/>
      <c r="L950" s="356"/>
      <c r="M950" s="356"/>
      <c r="N950" s="188"/>
    </row>
    <row r="951" spans="1:14" s="197" customFormat="1">
      <c r="A951" s="188"/>
      <c r="B951" s="189"/>
      <c r="F951" s="356"/>
      <c r="G951" s="356"/>
      <c r="H951" s="356"/>
      <c r="I951" s="356"/>
      <c r="J951" s="356"/>
      <c r="K951" s="356"/>
      <c r="L951" s="356"/>
      <c r="M951" s="356"/>
      <c r="N951" s="188"/>
    </row>
    <row r="952" spans="1:14" s="197" customFormat="1">
      <c r="A952" s="188"/>
      <c r="B952" s="189"/>
      <c r="F952" s="356"/>
      <c r="G952" s="356"/>
      <c r="H952" s="356"/>
      <c r="I952" s="356"/>
      <c r="J952" s="356"/>
      <c r="K952" s="356"/>
      <c r="L952" s="356"/>
      <c r="M952" s="356"/>
      <c r="N952" s="188"/>
    </row>
    <row r="953" spans="1:14" s="197" customFormat="1">
      <c r="A953" s="188"/>
      <c r="B953" s="189"/>
      <c r="F953" s="356"/>
      <c r="G953" s="356"/>
      <c r="H953" s="356"/>
      <c r="I953" s="356"/>
      <c r="J953" s="356"/>
      <c r="K953" s="356"/>
      <c r="L953" s="356"/>
      <c r="M953" s="356"/>
      <c r="N953" s="188"/>
    </row>
    <row r="954" spans="1:14" s="197" customFormat="1">
      <c r="A954" s="188"/>
      <c r="B954" s="189"/>
      <c r="F954" s="356"/>
      <c r="G954" s="356"/>
      <c r="H954" s="356"/>
      <c r="I954" s="356"/>
      <c r="J954" s="356"/>
      <c r="K954" s="356"/>
      <c r="L954" s="356"/>
      <c r="M954" s="356"/>
      <c r="N954" s="188"/>
    </row>
    <row r="955" spans="1:14" s="197" customFormat="1">
      <c r="A955" s="188"/>
      <c r="B955" s="189"/>
      <c r="F955" s="356"/>
      <c r="G955" s="356"/>
      <c r="H955" s="356"/>
      <c r="I955" s="356"/>
      <c r="J955" s="356"/>
      <c r="K955" s="356"/>
      <c r="L955" s="356"/>
      <c r="M955" s="356"/>
      <c r="N955" s="188"/>
    </row>
    <row r="956" spans="1:14" s="197" customFormat="1">
      <c r="A956" s="188"/>
      <c r="B956" s="189"/>
      <c r="F956" s="356"/>
      <c r="G956" s="356"/>
      <c r="H956" s="356"/>
      <c r="I956" s="356"/>
      <c r="J956" s="356"/>
      <c r="K956" s="356"/>
      <c r="L956" s="356"/>
      <c r="M956" s="356"/>
      <c r="N956" s="188"/>
    </row>
    <row r="957" spans="1:14" s="197" customFormat="1">
      <c r="A957" s="188"/>
      <c r="B957" s="189"/>
      <c r="F957" s="356"/>
      <c r="G957" s="356"/>
      <c r="H957" s="356"/>
      <c r="I957" s="356"/>
      <c r="J957" s="356"/>
      <c r="K957" s="356"/>
      <c r="L957" s="356"/>
      <c r="M957" s="356"/>
      <c r="N957" s="188"/>
    </row>
    <row r="958" spans="1:14" s="197" customFormat="1">
      <c r="A958" s="188"/>
      <c r="B958" s="189"/>
      <c r="F958" s="356"/>
      <c r="G958" s="356"/>
      <c r="H958" s="356"/>
      <c r="I958" s="356"/>
      <c r="J958" s="356"/>
      <c r="K958" s="356"/>
      <c r="L958" s="356"/>
      <c r="M958" s="356"/>
      <c r="N958" s="188"/>
    </row>
    <row r="959" spans="1:14" s="197" customFormat="1">
      <c r="A959" s="188"/>
      <c r="B959" s="189"/>
      <c r="F959" s="356"/>
      <c r="G959" s="356"/>
      <c r="H959" s="356"/>
      <c r="I959" s="356"/>
      <c r="J959" s="356"/>
      <c r="K959" s="356"/>
      <c r="L959" s="356"/>
      <c r="M959" s="356"/>
      <c r="N959" s="188"/>
    </row>
    <row r="960" spans="1:14" s="197" customFormat="1">
      <c r="A960" s="188"/>
      <c r="B960" s="189"/>
      <c r="F960" s="356"/>
      <c r="G960" s="356"/>
      <c r="H960" s="356"/>
      <c r="I960" s="356"/>
      <c r="J960" s="356"/>
      <c r="K960" s="356"/>
      <c r="L960" s="356"/>
      <c r="M960" s="356"/>
      <c r="N960" s="188"/>
    </row>
    <row r="961" spans="1:14" s="197" customFormat="1">
      <c r="A961" s="188"/>
      <c r="B961" s="189"/>
      <c r="F961" s="356"/>
      <c r="G961" s="356"/>
      <c r="H961" s="356"/>
      <c r="I961" s="356"/>
      <c r="J961" s="356"/>
      <c r="K961" s="356"/>
      <c r="L961" s="356"/>
      <c r="M961" s="356"/>
      <c r="N961" s="188"/>
    </row>
    <row r="962" spans="1:14" s="197" customFormat="1">
      <c r="A962" s="188"/>
      <c r="B962" s="189"/>
      <c r="F962" s="356"/>
      <c r="G962" s="356"/>
      <c r="H962" s="356"/>
      <c r="I962" s="356"/>
      <c r="J962" s="356"/>
      <c r="K962" s="356"/>
      <c r="L962" s="356"/>
      <c r="M962" s="356"/>
      <c r="N962" s="188"/>
    </row>
    <row r="963" spans="1:14" s="197" customFormat="1">
      <c r="A963" s="188"/>
      <c r="B963" s="189"/>
      <c r="F963" s="356"/>
      <c r="G963" s="356"/>
      <c r="H963" s="356"/>
      <c r="I963" s="356"/>
      <c r="J963" s="356"/>
      <c r="K963" s="356"/>
      <c r="L963" s="356"/>
      <c r="M963" s="356"/>
      <c r="N963" s="188"/>
    </row>
    <row r="964" spans="1:14" s="197" customFormat="1">
      <c r="A964" s="188"/>
      <c r="B964" s="189"/>
      <c r="F964" s="356"/>
      <c r="G964" s="356"/>
      <c r="H964" s="356"/>
      <c r="I964" s="356"/>
      <c r="J964" s="356"/>
      <c r="K964" s="356"/>
      <c r="L964" s="356"/>
      <c r="M964" s="356"/>
      <c r="N964" s="188"/>
    </row>
    <row r="965" spans="1:14" s="197" customFormat="1">
      <c r="A965" s="188"/>
      <c r="B965" s="189"/>
      <c r="F965" s="356"/>
      <c r="G965" s="356"/>
      <c r="H965" s="356"/>
      <c r="I965" s="356"/>
      <c r="J965" s="356"/>
      <c r="K965" s="356"/>
      <c r="L965" s="356"/>
      <c r="M965" s="356"/>
      <c r="N965" s="188"/>
    </row>
    <row r="966" spans="1:14" s="197" customFormat="1">
      <c r="A966" s="188"/>
      <c r="B966" s="189"/>
      <c r="F966" s="356"/>
      <c r="G966" s="356"/>
      <c r="H966" s="356"/>
      <c r="I966" s="356"/>
      <c r="J966" s="356"/>
      <c r="K966" s="356"/>
      <c r="L966" s="356"/>
      <c r="M966" s="356"/>
      <c r="N966" s="188"/>
    </row>
    <row r="967" spans="1:14" s="197" customFormat="1">
      <c r="A967" s="188"/>
      <c r="B967" s="189"/>
      <c r="F967" s="356"/>
      <c r="G967" s="356"/>
      <c r="H967" s="356"/>
      <c r="I967" s="356"/>
      <c r="J967" s="356"/>
      <c r="K967" s="356"/>
      <c r="L967" s="356"/>
      <c r="M967" s="356"/>
      <c r="N967" s="188"/>
    </row>
    <row r="968" spans="1:14" s="197" customFormat="1">
      <c r="A968" s="188"/>
      <c r="B968" s="189"/>
      <c r="F968" s="356"/>
      <c r="G968" s="356"/>
      <c r="H968" s="356"/>
      <c r="I968" s="356"/>
      <c r="J968" s="356"/>
      <c r="K968" s="356"/>
      <c r="L968" s="356"/>
      <c r="M968" s="356"/>
      <c r="N968" s="188"/>
    </row>
    <row r="969" spans="1:14" s="197" customFormat="1">
      <c r="A969" s="188"/>
      <c r="B969" s="189"/>
      <c r="F969" s="356"/>
      <c r="G969" s="356"/>
      <c r="H969" s="356"/>
      <c r="I969" s="356"/>
      <c r="J969" s="356"/>
      <c r="K969" s="356"/>
      <c r="L969" s="356"/>
      <c r="M969" s="356"/>
      <c r="N969" s="188"/>
    </row>
    <row r="970" spans="1:14" s="197" customFormat="1">
      <c r="A970" s="188"/>
      <c r="B970" s="189"/>
      <c r="F970" s="356"/>
      <c r="G970" s="356"/>
      <c r="H970" s="356"/>
      <c r="I970" s="356"/>
      <c r="J970" s="356"/>
      <c r="K970" s="356"/>
      <c r="L970" s="356"/>
      <c r="M970" s="356"/>
      <c r="N970" s="188"/>
    </row>
    <row r="971" spans="1:14" s="197" customFormat="1">
      <c r="A971" s="188"/>
      <c r="B971" s="189"/>
      <c r="F971" s="356"/>
      <c r="G971" s="356"/>
      <c r="H971" s="356"/>
      <c r="I971" s="356"/>
      <c r="J971" s="356"/>
      <c r="K971" s="356"/>
      <c r="L971" s="356"/>
      <c r="M971" s="356"/>
      <c r="N971" s="188"/>
    </row>
    <row r="972" spans="1:14" s="197" customFormat="1">
      <c r="A972" s="188"/>
      <c r="B972" s="189"/>
      <c r="F972" s="356"/>
      <c r="G972" s="356"/>
      <c r="H972" s="356"/>
      <c r="I972" s="356"/>
      <c r="J972" s="356"/>
      <c r="K972" s="356"/>
      <c r="L972" s="356"/>
      <c r="M972" s="356"/>
      <c r="N972" s="188"/>
    </row>
    <row r="973" spans="1:14" s="197" customFormat="1">
      <c r="A973" s="188"/>
      <c r="B973" s="189"/>
      <c r="F973" s="356"/>
      <c r="G973" s="356"/>
      <c r="H973" s="356"/>
      <c r="I973" s="356"/>
      <c r="J973" s="356"/>
      <c r="K973" s="356"/>
      <c r="L973" s="356"/>
      <c r="M973" s="356"/>
      <c r="N973" s="188"/>
    </row>
    <row r="974" spans="1:14" s="197" customFormat="1">
      <c r="A974" s="188"/>
      <c r="B974" s="189"/>
      <c r="F974" s="356"/>
      <c r="G974" s="356"/>
      <c r="H974" s="356"/>
      <c r="I974" s="356"/>
      <c r="J974" s="356"/>
      <c r="K974" s="356"/>
      <c r="L974" s="356"/>
      <c r="M974" s="356"/>
      <c r="N974" s="188"/>
    </row>
    <row r="975" spans="1:14" s="197" customFormat="1">
      <c r="A975" s="188"/>
      <c r="B975" s="189"/>
      <c r="F975" s="356"/>
      <c r="G975" s="356"/>
      <c r="H975" s="356"/>
      <c r="I975" s="356"/>
      <c r="J975" s="356"/>
      <c r="K975" s="356"/>
      <c r="L975" s="356"/>
      <c r="M975" s="356"/>
      <c r="N975" s="188"/>
    </row>
    <row r="976" spans="1:14" s="197" customFormat="1">
      <c r="A976" s="188"/>
      <c r="B976" s="189"/>
      <c r="F976" s="356"/>
      <c r="G976" s="356"/>
      <c r="H976" s="356"/>
      <c r="I976" s="356"/>
      <c r="J976" s="356"/>
      <c r="K976" s="356"/>
      <c r="L976" s="356"/>
      <c r="M976" s="356"/>
      <c r="N976" s="188"/>
    </row>
    <row r="977" spans="1:14" s="197" customFormat="1">
      <c r="A977" s="188"/>
      <c r="B977" s="189"/>
      <c r="F977" s="356"/>
      <c r="G977" s="356"/>
      <c r="H977" s="356"/>
      <c r="I977" s="356"/>
      <c r="J977" s="356"/>
      <c r="K977" s="356"/>
      <c r="L977" s="356"/>
      <c r="M977" s="356"/>
      <c r="N977" s="188"/>
    </row>
    <row r="978" spans="1:14" s="197" customFormat="1">
      <c r="A978" s="188"/>
      <c r="B978" s="189"/>
      <c r="F978" s="356"/>
      <c r="G978" s="356"/>
      <c r="H978" s="356"/>
      <c r="I978" s="356"/>
      <c r="J978" s="356"/>
      <c r="K978" s="356"/>
      <c r="L978" s="356"/>
      <c r="M978" s="356"/>
      <c r="N978" s="188"/>
    </row>
    <row r="979" spans="1:14" s="197" customFormat="1">
      <c r="A979" s="188"/>
      <c r="B979" s="189"/>
      <c r="F979" s="356"/>
      <c r="G979" s="356"/>
      <c r="H979" s="356"/>
      <c r="I979" s="356"/>
      <c r="J979" s="356"/>
      <c r="K979" s="356"/>
      <c r="L979" s="356"/>
      <c r="M979" s="356"/>
      <c r="N979" s="188"/>
    </row>
    <row r="980" spans="1:14" s="197" customFormat="1">
      <c r="A980" s="188"/>
      <c r="B980" s="189"/>
      <c r="F980" s="356"/>
      <c r="G980" s="356"/>
      <c r="H980" s="356"/>
      <c r="I980" s="356"/>
      <c r="J980" s="356"/>
      <c r="K980" s="356"/>
      <c r="L980" s="356"/>
      <c r="M980" s="356"/>
      <c r="N980" s="188"/>
    </row>
    <row r="981" spans="1:14" s="197" customFormat="1">
      <c r="A981" s="188"/>
      <c r="B981" s="189"/>
      <c r="F981" s="356"/>
      <c r="G981" s="356"/>
      <c r="H981" s="356"/>
      <c r="I981" s="356"/>
      <c r="J981" s="356"/>
      <c r="K981" s="356"/>
      <c r="L981" s="356"/>
      <c r="M981" s="356"/>
      <c r="N981" s="188"/>
    </row>
    <row r="982" spans="1:14" s="197" customFormat="1">
      <c r="A982" s="188"/>
      <c r="B982" s="189"/>
      <c r="F982" s="356"/>
      <c r="G982" s="356"/>
      <c r="H982" s="356"/>
      <c r="I982" s="356"/>
      <c r="J982" s="356"/>
      <c r="K982" s="356"/>
      <c r="L982" s="356"/>
      <c r="M982" s="356"/>
      <c r="N982" s="188"/>
    </row>
    <row r="983" spans="1:14" s="197" customFormat="1">
      <c r="A983" s="188"/>
      <c r="B983" s="189"/>
      <c r="F983" s="356"/>
      <c r="G983" s="356"/>
      <c r="H983" s="356"/>
      <c r="I983" s="356"/>
      <c r="J983" s="356"/>
      <c r="K983" s="356"/>
      <c r="L983" s="356"/>
      <c r="M983" s="356"/>
      <c r="N983" s="188"/>
    </row>
    <row r="984" spans="1:14" s="197" customFormat="1">
      <c r="A984" s="188"/>
      <c r="B984" s="189"/>
      <c r="F984" s="356"/>
      <c r="G984" s="356"/>
      <c r="H984" s="356"/>
      <c r="I984" s="356"/>
      <c r="J984" s="356"/>
      <c r="K984" s="356"/>
      <c r="L984" s="356"/>
      <c r="M984" s="356"/>
      <c r="N984" s="188"/>
    </row>
    <row r="985" spans="1:14" s="197" customFormat="1">
      <c r="A985" s="188"/>
      <c r="B985" s="189"/>
      <c r="F985" s="356"/>
      <c r="G985" s="356"/>
      <c r="H985" s="356"/>
      <c r="I985" s="356"/>
      <c r="J985" s="356"/>
      <c r="K985" s="356"/>
      <c r="L985" s="356"/>
      <c r="M985" s="356"/>
      <c r="N985" s="188"/>
    </row>
    <row r="986" spans="1:14" s="197" customFormat="1">
      <c r="A986" s="188"/>
      <c r="B986" s="189"/>
      <c r="F986" s="356"/>
      <c r="G986" s="356"/>
      <c r="H986" s="356"/>
      <c r="I986" s="356"/>
      <c r="J986" s="356"/>
      <c r="K986" s="356"/>
      <c r="L986" s="356"/>
      <c r="M986" s="356"/>
      <c r="N986" s="188"/>
    </row>
    <row r="987" spans="1:14" s="197" customFormat="1">
      <c r="A987" s="188"/>
      <c r="B987" s="189"/>
      <c r="F987" s="356"/>
      <c r="G987" s="356"/>
      <c r="H987" s="356"/>
      <c r="I987" s="356"/>
      <c r="J987" s="356"/>
      <c r="K987" s="356"/>
      <c r="L987" s="356"/>
      <c r="M987" s="356"/>
      <c r="N987" s="188"/>
    </row>
    <row r="988" spans="1:14" s="197" customFormat="1">
      <c r="A988" s="188"/>
      <c r="B988" s="189"/>
      <c r="F988" s="356"/>
      <c r="G988" s="356"/>
      <c r="H988" s="356"/>
      <c r="I988" s="356"/>
      <c r="J988" s="356"/>
      <c r="K988" s="356"/>
      <c r="L988" s="356"/>
      <c r="M988" s="356"/>
      <c r="N988" s="188"/>
    </row>
    <row r="989" spans="1:14" s="197" customFormat="1">
      <c r="A989" s="188"/>
      <c r="B989" s="189"/>
      <c r="F989" s="356"/>
      <c r="G989" s="356"/>
      <c r="H989" s="356"/>
      <c r="I989" s="356"/>
      <c r="J989" s="356"/>
      <c r="K989" s="356"/>
      <c r="L989" s="356"/>
      <c r="M989" s="356"/>
      <c r="N989" s="188"/>
    </row>
    <row r="990" spans="1:14" s="197" customFormat="1">
      <c r="A990" s="188"/>
      <c r="B990" s="189"/>
      <c r="F990" s="356"/>
      <c r="G990" s="356"/>
      <c r="H990" s="356"/>
      <c r="I990" s="356"/>
      <c r="J990" s="356"/>
      <c r="K990" s="356"/>
      <c r="L990" s="356"/>
      <c r="M990" s="356"/>
      <c r="N990" s="188"/>
    </row>
    <row r="991" spans="1:14" s="197" customFormat="1">
      <c r="A991" s="188"/>
      <c r="B991" s="189"/>
      <c r="F991" s="356"/>
      <c r="G991" s="356"/>
      <c r="H991" s="356"/>
      <c r="I991" s="356"/>
      <c r="J991" s="356"/>
      <c r="K991" s="356"/>
      <c r="L991" s="356"/>
      <c r="M991" s="356"/>
      <c r="N991" s="188"/>
    </row>
    <row r="992" spans="1:14" s="197" customFormat="1">
      <c r="A992" s="188"/>
      <c r="B992" s="189"/>
      <c r="F992" s="356"/>
      <c r="G992" s="356"/>
      <c r="H992" s="356"/>
      <c r="I992" s="356"/>
      <c r="J992" s="356"/>
      <c r="K992" s="356"/>
      <c r="L992" s="356"/>
      <c r="M992" s="356"/>
      <c r="N992" s="188"/>
    </row>
    <row r="993" spans="1:14" s="197" customFormat="1">
      <c r="A993" s="188"/>
      <c r="B993" s="189"/>
      <c r="F993" s="356"/>
      <c r="G993" s="356"/>
      <c r="H993" s="356"/>
      <c r="I993" s="356"/>
      <c r="J993" s="356"/>
      <c r="K993" s="356"/>
      <c r="L993" s="356"/>
      <c r="M993" s="356"/>
      <c r="N993" s="188"/>
    </row>
    <row r="994" spans="1:14" s="197" customFormat="1">
      <c r="A994" s="188"/>
      <c r="B994" s="189"/>
      <c r="F994" s="356"/>
      <c r="G994" s="356"/>
      <c r="H994" s="356"/>
      <c r="I994" s="356"/>
      <c r="J994" s="356"/>
      <c r="K994" s="356"/>
      <c r="L994" s="356"/>
      <c r="M994" s="356"/>
      <c r="N994" s="188"/>
    </row>
    <row r="995" spans="1:14" s="197" customFormat="1">
      <c r="A995" s="188"/>
      <c r="B995" s="189"/>
      <c r="F995" s="356"/>
      <c r="G995" s="356"/>
      <c r="H995" s="356"/>
      <c r="I995" s="356"/>
      <c r="J995" s="356"/>
      <c r="K995" s="356"/>
      <c r="L995" s="356"/>
      <c r="M995" s="356"/>
      <c r="N995" s="188"/>
    </row>
    <row r="996" spans="1:14" s="197" customFormat="1">
      <c r="A996" s="188"/>
      <c r="B996" s="189"/>
      <c r="F996" s="356"/>
      <c r="G996" s="356"/>
      <c r="H996" s="356"/>
      <c r="I996" s="356"/>
      <c r="J996" s="356"/>
      <c r="K996" s="356"/>
      <c r="L996" s="356"/>
      <c r="M996" s="356"/>
      <c r="N996" s="188"/>
    </row>
    <row r="997" spans="1:14" s="197" customFormat="1">
      <c r="A997" s="188"/>
      <c r="B997" s="189"/>
      <c r="F997" s="356"/>
      <c r="G997" s="356"/>
      <c r="H997" s="356"/>
      <c r="I997" s="356"/>
      <c r="J997" s="356"/>
      <c r="K997" s="356"/>
      <c r="L997" s="356"/>
      <c r="M997" s="356"/>
      <c r="N997" s="188"/>
    </row>
    <row r="998" spans="1:14" s="197" customFormat="1">
      <c r="A998" s="188"/>
      <c r="B998" s="189"/>
      <c r="F998" s="356"/>
      <c r="G998" s="356"/>
      <c r="H998" s="356"/>
      <c r="I998" s="356"/>
      <c r="J998" s="356"/>
      <c r="K998" s="356"/>
      <c r="L998" s="356"/>
      <c r="M998" s="356"/>
      <c r="N998" s="188"/>
    </row>
    <row r="999" spans="1:14" s="197" customFormat="1">
      <c r="A999" s="188"/>
      <c r="B999" s="189"/>
      <c r="F999" s="356"/>
      <c r="G999" s="356"/>
      <c r="H999" s="356"/>
      <c r="I999" s="356"/>
      <c r="J999" s="356"/>
      <c r="K999" s="356"/>
      <c r="L999" s="356"/>
      <c r="M999" s="356"/>
      <c r="N999" s="188"/>
    </row>
    <row r="1000" spans="1:14" s="197" customFormat="1">
      <c r="A1000" s="188"/>
      <c r="B1000" s="189"/>
      <c r="F1000" s="356"/>
      <c r="G1000" s="356"/>
      <c r="H1000" s="356"/>
      <c r="I1000" s="356"/>
      <c r="J1000" s="356"/>
      <c r="K1000" s="356"/>
      <c r="L1000" s="356"/>
      <c r="M1000" s="356"/>
      <c r="N1000" s="188"/>
    </row>
    <row r="1001" spans="1:14" s="197" customFormat="1">
      <c r="A1001" s="188"/>
      <c r="B1001" s="189"/>
      <c r="F1001" s="356"/>
      <c r="G1001" s="356"/>
      <c r="H1001" s="356"/>
      <c r="I1001" s="356"/>
      <c r="J1001" s="356"/>
      <c r="K1001" s="356"/>
      <c r="L1001" s="356"/>
      <c r="M1001" s="356"/>
      <c r="N1001" s="188"/>
    </row>
    <row r="1002" spans="1:14" s="197" customFormat="1">
      <c r="A1002" s="188"/>
      <c r="B1002" s="189"/>
      <c r="F1002" s="356"/>
      <c r="G1002" s="356"/>
      <c r="H1002" s="356"/>
      <c r="I1002" s="356"/>
      <c r="J1002" s="356"/>
      <c r="K1002" s="356"/>
      <c r="L1002" s="356"/>
      <c r="M1002" s="356"/>
      <c r="N1002" s="188"/>
    </row>
    <row r="1003" spans="1:14" s="197" customFormat="1">
      <c r="A1003" s="188"/>
      <c r="B1003" s="189"/>
      <c r="F1003" s="356"/>
      <c r="G1003" s="356"/>
      <c r="H1003" s="356"/>
      <c r="I1003" s="356"/>
      <c r="J1003" s="356"/>
      <c r="K1003" s="356"/>
      <c r="L1003" s="356"/>
      <c r="M1003" s="356"/>
      <c r="N1003" s="188"/>
    </row>
    <row r="1004" spans="1:14" s="197" customFormat="1">
      <c r="A1004" s="188"/>
      <c r="B1004" s="189"/>
      <c r="F1004" s="356"/>
      <c r="G1004" s="356"/>
      <c r="H1004" s="356"/>
      <c r="I1004" s="356"/>
      <c r="J1004" s="356"/>
      <c r="K1004" s="356"/>
      <c r="L1004" s="356"/>
      <c r="M1004" s="356"/>
      <c r="N1004" s="188"/>
    </row>
    <row r="1005" spans="1:14" s="197" customFormat="1">
      <c r="A1005" s="188"/>
      <c r="B1005" s="189"/>
      <c r="F1005" s="356"/>
      <c r="G1005" s="356"/>
      <c r="H1005" s="356"/>
      <c r="I1005" s="356"/>
      <c r="J1005" s="356"/>
      <c r="K1005" s="356"/>
      <c r="L1005" s="356"/>
      <c r="M1005" s="356"/>
      <c r="N1005" s="188"/>
    </row>
    <row r="1006" spans="1:14" s="197" customFormat="1">
      <c r="A1006" s="188"/>
      <c r="B1006" s="189"/>
      <c r="F1006" s="356"/>
      <c r="G1006" s="356"/>
      <c r="H1006" s="356"/>
      <c r="I1006" s="356"/>
      <c r="J1006" s="356"/>
      <c r="K1006" s="356"/>
      <c r="L1006" s="356"/>
      <c r="M1006" s="356"/>
      <c r="N1006" s="188"/>
    </row>
    <row r="1007" spans="1:14" s="197" customFormat="1">
      <c r="A1007" s="188"/>
      <c r="B1007" s="189"/>
      <c r="F1007" s="356"/>
      <c r="G1007" s="356"/>
      <c r="H1007" s="356"/>
      <c r="I1007" s="356"/>
      <c r="J1007" s="356"/>
      <c r="K1007" s="356"/>
      <c r="L1007" s="356"/>
      <c r="M1007" s="356"/>
      <c r="N1007" s="188"/>
    </row>
    <row r="1008" spans="1:14" s="197" customFormat="1">
      <c r="A1008" s="188"/>
      <c r="B1008" s="189"/>
      <c r="F1008" s="356"/>
      <c r="G1008" s="356"/>
      <c r="H1008" s="356"/>
      <c r="I1008" s="356"/>
      <c r="J1008" s="356"/>
      <c r="K1008" s="356"/>
      <c r="L1008" s="356"/>
      <c r="M1008" s="356"/>
      <c r="N1008" s="188"/>
    </row>
    <row r="1009" spans="1:14" s="197" customFormat="1">
      <c r="A1009" s="188"/>
      <c r="B1009" s="189"/>
      <c r="F1009" s="356"/>
      <c r="G1009" s="356"/>
      <c r="H1009" s="356"/>
      <c r="I1009" s="356"/>
      <c r="J1009" s="356"/>
      <c r="K1009" s="356"/>
      <c r="L1009" s="356"/>
      <c r="M1009" s="356"/>
      <c r="N1009" s="188"/>
    </row>
    <row r="1010" spans="1:14" s="197" customFormat="1">
      <c r="A1010" s="188"/>
      <c r="B1010" s="189"/>
      <c r="F1010" s="356"/>
      <c r="G1010" s="356"/>
      <c r="H1010" s="356"/>
      <c r="I1010" s="356"/>
      <c r="J1010" s="356"/>
      <c r="K1010" s="356"/>
      <c r="L1010" s="356"/>
      <c r="M1010" s="356"/>
      <c r="N1010" s="188"/>
    </row>
    <row r="1011" spans="1:14" s="197" customFormat="1">
      <c r="A1011" s="188"/>
      <c r="B1011" s="189"/>
      <c r="F1011" s="356"/>
      <c r="G1011" s="356"/>
      <c r="H1011" s="356"/>
      <c r="I1011" s="356"/>
      <c r="J1011" s="356"/>
      <c r="K1011" s="356"/>
      <c r="L1011" s="356"/>
      <c r="M1011" s="356"/>
      <c r="N1011" s="188"/>
    </row>
    <row r="1012" spans="1:14" s="197" customFormat="1">
      <c r="A1012" s="188"/>
      <c r="B1012" s="189"/>
      <c r="F1012" s="356"/>
      <c r="G1012" s="356"/>
      <c r="H1012" s="356"/>
      <c r="I1012" s="356"/>
      <c r="J1012" s="356"/>
      <c r="K1012" s="356"/>
      <c r="L1012" s="356"/>
      <c r="M1012" s="356"/>
      <c r="N1012" s="188"/>
    </row>
    <row r="1013" spans="1:14" s="197" customFormat="1">
      <c r="A1013" s="188"/>
      <c r="B1013" s="189"/>
      <c r="F1013" s="356"/>
      <c r="G1013" s="356"/>
      <c r="H1013" s="356"/>
      <c r="I1013" s="356"/>
      <c r="J1013" s="356"/>
      <c r="K1013" s="356"/>
      <c r="L1013" s="356"/>
      <c r="M1013" s="356"/>
      <c r="N1013" s="188"/>
    </row>
    <row r="1014" spans="1:14" s="197" customFormat="1">
      <c r="A1014" s="188"/>
      <c r="B1014" s="189"/>
      <c r="F1014" s="356"/>
      <c r="G1014" s="356"/>
      <c r="H1014" s="356"/>
      <c r="I1014" s="356"/>
      <c r="J1014" s="356"/>
      <c r="K1014" s="356"/>
      <c r="L1014" s="356"/>
      <c r="M1014" s="356"/>
      <c r="N1014" s="188"/>
    </row>
    <row r="1015" spans="1:14" s="197" customFormat="1">
      <c r="A1015" s="188"/>
      <c r="B1015" s="189"/>
      <c r="F1015" s="356"/>
      <c r="G1015" s="356"/>
      <c r="H1015" s="356"/>
      <c r="I1015" s="356"/>
      <c r="J1015" s="356"/>
      <c r="K1015" s="356"/>
      <c r="L1015" s="356"/>
      <c r="M1015" s="356"/>
      <c r="N1015" s="188"/>
    </row>
    <row r="1016" spans="1:14" s="197" customFormat="1">
      <c r="A1016" s="188"/>
      <c r="B1016" s="189"/>
      <c r="F1016" s="356"/>
      <c r="G1016" s="356"/>
      <c r="H1016" s="356"/>
      <c r="I1016" s="356"/>
      <c r="J1016" s="356"/>
      <c r="K1016" s="356"/>
      <c r="L1016" s="356"/>
      <c r="M1016" s="356"/>
      <c r="N1016" s="188"/>
    </row>
  </sheetData>
  <mergeCells count="6">
    <mergeCell ref="A99:E99"/>
    <mergeCell ref="C10:E10"/>
    <mergeCell ref="A9:E9"/>
    <mergeCell ref="A8:E8"/>
    <mergeCell ref="A6:E6"/>
    <mergeCell ref="A7:E7"/>
  </mergeCells>
  <printOptions horizontalCentered="1"/>
  <pageMargins left="0" right="0" top="0" bottom="0" header="0" footer="0"/>
  <pageSetup paperSize="9" scale="58" firstPageNumber="4" fitToWidth="0" fitToHeight="0" orientation="portrait" useFirstPageNumber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268"/>
  <sheetViews>
    <sheetView showGridLines="0" view="pageBreakPreview" zoomScaleNormal="100" zoomScaleSheetLayoutView="100" workbookViewId="0">
      <selection activeCell="C37" sqref="C37"/>
    </sheetView>
  </sheetViews>
  <sheetFormatPr defaultColWidth="9.42578125" defaultRowHeight="12.75"/>
  <cols>
    <col min="1" max="1" width="75.28515625" style="155" customWidth="1"/>
    <col min="2" max="2" width="2.7109375" style="155" customWidth="1"/>
    <col min="3" max="3" width="20.5703125" style="382" customWidth="1"/>
    <col min="4" max="4" width="2.7109375" style="157" customWidth="1"/>
    <col min="5" max="5" width="23.42578125" style="156" customWidth="1"/>
    <col min="6" max="6" width="13.42578125" style="155" bestFit="1" customWidth="1"/>
    <col min="7" max="8" width="16.42578125" style="155" bestFit="1" customWidth="1"/>
    <col min="9" max="16384" width="9.42578125" style="155"/>
  </cols>
  <sheetData>
    <row r="1" spans="1:5" ht="14.1" customHeight="1"/>
    <row r="2" spans="1:5" ht="14.1" customHeight="1">
      <c r="A2" s="158"/>
    </row>
    <row r="3" spans="1:5" ht="14.1" customHeight="1"/>
    <row r="4" spans="1:5" ht="14.1" customHeight="1">
      <c r="C4" s="383"/>
    </row>
    <row r="5" spans="1:5" ht="14.1" customHeight="1"/>
    <row r="6" spans="1:5" ht="14.1" customHeight="1">
      <c r="A6" s="423" t="s">
        <v>198</v>
      </c>
      <c r="B6" s="423"/>
      <c r="C6" s="423"/>
      <c r="D6" s="423"/>
      <c r="E6" s="423"/>
    </row>
    <row r="7" spans="1:5" ht="14.1" customHeight="1">
      <c r="A7" s="439" t="s">
        <v>219</v>
      </c>
      <c r="B7" s="439"/>
      <c r="C7" s="439"/>
      <c r="D7" s="439"/>
      <c r="E7" s="439"/>
    </row>
    <row r="8" spans="1:5" ht="14.1" customHeight="1">
      <c r="A8" s="440" t="s">
        <v>184</v>
      </c>
      <c r="B8" s="440"/>
      <c r="C8" s="440"/>
      <c r="D8" s="440"/>
      <c r="E8" s="440"/>
    </row>
    <row r="9" spans="1:5" ht="14.1" customHeight="1">
      <c r="A9" s="326"/>
      <c r="B9" s="326"/>
      <c r="C9" s="384"/>
      <c r="D9" s="326"/>
      <c r="E9" s="326"/>
    </row>
    <row r="10" spans="1:5" ht="14.1" customHeight="1">
      <c r="A10" s="159"/>
      <c r="B10" s="160"/>
      <c r="C10" s="441"/>
      <c r="D10" s="441"/>
      <c r="E10" s="441"/>
    </row>
    <row r="11" spans="1:5" ht="13.5" customHeight="1">
      <c r="A11" s="160"/>
      <c r="B11" s="160"/>
      <c r="C11" s="385" t="s">
        <v>185</v>
      </c>
      <c r="D11" s="162"/>
      <c r="E11" s="72" t="s">
        <v>186</v>
      </c>
    </row>
    <row r="12" spans="1:5">
      <c r="A12" s="161"/>
      <c r="B12" s="161"/>
      <c r="C12" s="386"/>
      <c r="D12" s="327"/>
      <c r="E12" s="333"/>
    </row>
    <row r="13" spans="1:5" ht="15" customHeight="1">
      <c r="A13" s="163" t="s">
        <v>86</v>
      </c>
      <c r="B13" s="164"/>
      <c r="C13" s="165"/>
      <c r="D13" s="166"/>
      <c r="E13" s="165"/>
    </row>
    <row r="14" spans="1:5">
      <c r="A14" s="168" t="s">
        <v>144</v>
      </c>
      <c r="B14" s="169"/>
      <c r="C14" s="14">
        <v>1168082</v>
      </c>
      <c r="D14" s="177"/>
      <c r="E14" s="14">
        <v>856125</v>
      </c>
    </row>
    <row r="15" spans="1:5">
      <c r="A15" s="309" t="s">
        <v>146</v>
      </c>
      <c r="B15" s="310"/>
      <c r="C15" s="14">
        <v>355</v>
      </c>
      <c r="D15" s="177"/>
      <c r="E15" s="14">
        <v>62</v>
      </c>
    </row>
    <row r="16" spans="1:5">
      <c r="A16" s="168" t="s">
        <v>145</v>
      </c>
      <c r="B16" s="169"/>
      <c r="C16" s="14">
        <v>105909</v>
      </c>
      <c r="D16" s="177"/>
      <c r="E16" s="14">
        <v>133695</v>
      </c>
    </row>
    <row r="17" spans="1:16">
      <c r="A17" s="168" t="s">
        <v>148</v>
      </c>
      <c r="B17" s="169"/>
      <c r="C17" s="14">
        <v>0</v>
      </c>
      <c r="D17" s="177"/>
      <c r="E17" s="14">
        <v>40</v>
      </c>
      <c r="F17" s="14"/>
      <c r="G17" s="14"/>
    </row>
    <row r="18" spans="1:16">
      <c r="A18" s="169"/>
      <c r="B18" s="171"/>
      <c r="C18" s="172">
        <f>SUM(C14:C17)</f>
        <v>1274346</v>
      </c>
      <c r="D18" s="173"/>
      <c r="E18" s="172">
        <v>989922</v>
      </c>
    </row>
    <row r="19" spans="1:16">
      <c r="A19" s="164"/>
      <c r="B19" s="169"/>
      <c r="C19" s="20"/>
      <c r="D19" s="173"/>
      <c r="E19" s="20"/>
      <c r="F19" s="155" t="s">
        <v>78</v>
      </c>
      <c r="G19" s="155" t="s">
        <v>78</v>
      </c>
    </row>
    <row r="20" spans="1:16">
      <c r="A20" s="174" t="s">
        <v>87</v>
      </c>
      <c r="B20" s="171"/>
      <c r="C20" s="14"/>
      <c r="D20" s="173"/>
      <c r="E20" s="14"/>
    </row>
    <row r="21" spans="1:16">
      <c r="A21" s="168" t="s">
        <v>149</v>
      </c>
      <c r="B21" s="311"/>
      <c r="C21" s="14">
        <v>-50067</v>
      </c>
      <c r="D21" s="173"/>
      <c r="E21" s="14">
        <v>-39877</v>
      </c>
    </row>
    <row r="22" spans="1:16">
      <c r="A22" s="168" t="s">
        <v>88</v>
      </c>
      <c r="B22" s="171"/>
      <c r="C22" s="21">
        <f>-(71663+17529+12395)</f>
        <v>-101587</v>
      </c>
      <c r="D22" s="173"/>
      <c r="E22" s="14">
        <v>-87750</v>
      </c>
      <c r="F22" s="21"/>
    </row>
    <row r="23" spans="1:16">
      <c r="A23" s="309" t="s">
        <v>147</v>
      </c>
      <c r="B23" s="311"/>
      <c r="C23" s="14">
        <v>-102122</v>
      </c>
      <c r="D23" s="173"/>
      <c r="E23" s="14">
        <v>-129144</v>
      </c>
      <c r="F23" s="21"/>
      <c r="G23" s="348"/>
    </row>
    <row r="24" spans="1:16">
      <c r="A24" s="168" t="s">
        <v>90</v>
      </c>
      <c r="B24" s="169"/>
      <c r="C24" s="14">
        <v>-130564</v>
      </c>
      <c r="D24" s="175"/>
      <c r="E24" s="14">
        <v>-125754</v>
      </c>
      <c r="F24" s="21"/>
      <c r="G24" s="312"/>
      <c r="H24" s="312"/>
      <c r="I24" s="312"/>
      <c r="J24" s="312"/>
      <c r="K24" s="312"/>
      <c r="L24" s="312"/>
      <c r="M24" s="312"/>
      <c r="N24" s="312"/>
      <c r="O24" s="312"/>
      <c r="P24" s="312"/>
    </row>
    <row r="25" spans="1:16">
      <c r="A25" s="168" t="s">
        <v>91</v>
      </c>
      <c r="B25" s="169"/>
      <c r="C25" s="21">
        <v>-13727</v>
      </c>
      <c r="D25" s="173"/>
      <c r="E25" s="14">
        <v>3138</v>
      </c>
    </row>
    <row r="26" spans="1:16">
      <c r="A26" s="164"/>
      <c r="B26" s="169"/>
      <c r="C26" s="172">
        <f>SUM(C21:C25)</f>
        <v>-398067</v>
      </c>
      <c r="D26" s="173"/>
      <c r="E26" s="172">
        <v>-379387</v>
      </c>
      <c r="F26" s="14"/>
    </row>
    <row r="27" spans="1:16">
      <c r="A27" s="164"/>
      <c r="B27" s="169"/>
      <c r="C27" s="14"/>
      <c r="D27" s="175"/>
      <c r="E27" s="14"/>
    </row>
    <row r="28" spans="1:16">
      <c r="A28" s="163" t="s">
        <v>92</v>
      </c>
      <c r="B28" s="169"/>
      <c r="C28" s="176">
        <f>C18+C26</f>
        <v>876279</v>
      </c>
      <c r="D28" s="173"/>
      <c r="E28" s="176">
        <v>610535</v>
      </c>
      <c r="F28" s="21"/>
    </row>
    <row r="29" spans="1:16">
      <c r="A29" s="164"/>
      <c r="B29" s="169"/>
      <c r="C29" s="15"/>
      <c r="D29" s="173"/>
      <c r="E29" s="15"/>
    </row>
    <row r="30" spans="1:16">
      <c r="A30" s="174" t="s">
        <v>93</v>
      </c>
      <c r="B30" s="169"/>
      <c r="C30" s="20"/>
      <c r="D30" s="173"/>
      <c r="E30" s="20"/>
    </row>
    <row r="31" spans="1:16">
      <c r="A31" s="168" t="s">
        <v>94</v>
      </c>
      <c r="B31" s="169"/>
      <c r="C31" s="387">
        <v>-143827</v>
      </c>
      <c r="D31" s="173"/>
      <c r="E31" s="23">
        <v>-149262</v>
      </c>
    </row>
    <row r="32" spans="1:16">
      <c r="A32" s="164"/>
      <c r="B32" s="169"/>
      <c r="C32" s="26"/>
      <c r="D32" s="173"/>
      <c r="E32" s="26"/>
    </row>
    <row r="33" spans="1:8">
      <c r="A33" s="343" t="s">
        <v>95</v>
      </c>
      <c r="C33" s="344">
        <f>C31+C28</f>
        <v>732452</v>
      </c>
      <c r="D33" s="345"/>
      <c r="E33" s="344">
        <v>461273</v>
      </c>
    </row>
    <row r="34" spans="1:8" ht="16.5" customHeight="1">
      <c r="A34" s="161"/>
      <c r="C34" s="26"/>
      <c r="D34" s="173"/>
      <c r="E34" s="26"/>
    </row>
    <row r="35" spans="1:8" ht="14.25" customHeight="1">
      <c r="A35" s="163" t="s">
        <v>96</v>
      </c>
      <c r="B35" s="164"/>
      <c r="C35" s="18"/>
      <c r="D35" s="170"/>
      <c r="E35" s="18"/>
    </row>
    <row r="36" spans="1:8">
      <c r="A36" s="168" t="s">
        <v>97</v>
      </c>
      <c r="B36" s="171"/>
      <c r="C36" s="18">
        <v>83886</v>
      </c>
      <c r="D36" s="173"/>
      <c r="E36" s="14">
        <v>81943</v>
      </c>
    </row>
    <row r="37" spans="1:8">
      <c r="A37" s="169"/>
      <c r="B37" s="169"/>
      <c r="C37" s="172">
        <f>SUM(C36:C36)</f>
        <v>83886</v>
      </c>
      <c r="D37" s="177"/>
      <c r="E37" s="172">
        <v>81943</v>
      </c>
      <c r="G37" s="167"/>
      <c r="H37" s="167"/>
    </row>
    <row r="38" spans="1:8">
      <c r="A38" s="164"/>
      <c r="B38" s="169"/>
      <c r="C38" s="18"/>
      <c r="D38" s="173"/>
      <c r="E38" s="18"/>
      <c r="G38" s="167"/>
      <c r="H38" s="167"/>
    </row>
    <row r="39" spans="1:8" s="180" customFormat="1" ht="13.5" thickBot="1">
      <c r="A39" s="174" t="s">
        <v>98</v>
      </c>
      <c r="B39" s="169"/>
      <c r="C39" s="179">
        <f>C37+C33</f>
        <v>816338</v>
      </c>
      <c r="D39" s="18">
        <f t="shared" ref="D39" si="0">D37+D33</f>
        <v>0</v>
      </c>
      <c r="E39" s="179">
        <v>543216</v>
      </c>
      <c r="F39" s="155"/>
      <c r="G39" s="155"/>
    </row>
    <row r="40" spans="1:8" s="180" customFormat="1" ht="13.5" thickTop="1">
      <c r="A40" s="169"/>
      <c r="B40" s="169"/>
      <c r="C40" s="18"/>
      <c r="D40" s="177"/>
      <c r="E40" s="18"/>
      <c r="F40" s="155"/>
      <c r="G40" s="155"/>
    </row>
    <row r="41" spans="1:8">
      <c r="A41" s="163" t="s">
        <v>99</v>
      </c>
      <c r="B41" s="169"/>
      <c r="C41" s="18"/>
      <c r="D41" s="177"/>
      <c r="E41" s="18"/>
    </row>
    <row r="42" spans="1:8">
      <c r="A42" s="164"/>
      <c r="B42" s="171"/>
      <c r="C42" s="18"/>
      <c r="D42" s="173"/>
      <c r="E42" s="18"/>
    </row>
    <row r="43" spans="1:8">
      <c r="A43" s="174" t="s">
        <v>100</v>
      </c>
      <c r="B43" s="169"/>
      <c r="C43" s="27"/>
      <c r="D43" s="177"/>
      <c r="E43" s="27"/>
    </row>
    <row r="44" spans="1:8">
      <c r="A44" s="168" t="s">
        <v>101</v>
      </c>
      <c r="B44" s="169"/>
      <c r="C44" s="27">
        <v>-140544</v>
      </c>
      <c r="D44" s="177"/>
      <c r="E44" s="27">
        <v>-141713</v>
      </c>
    </row>
    <row r="45" spans="1:8">
      <c r="A45" s="168" t="s">
        <v>150</v>
      </c>
      <c r="B45" s="310"/>
      <c r="C45" s="27">
        <v>-3787</v>
      </c>
      <c r="D45" s="177"/>
      <c r="E45" s="27">
        <v>-4551</v>
      </c>
    </row>
    <row r="46" spans="1:8">
      <c r="A46" s="168" t="s">
        <v>102</v>
      </c>
      <c r="B46" s="310"/>
      <c r="C46" s="27">
        <v>-27176</v>
      </c>
      <c r="D46" s="177"/>
      <c r="E46" s="27">
        <v>0</v>
      </c>
    </row>
    <row r="47" spans="1:8">
      <c r="A47" s="169"/>
      <c r="B47" s="169"/>
      <c r="C47" s="181">
        <f>SUM(C44:C46)</f>
        <v>-171507</v>
      </c>
      <c r="D47" s="27"/>
      <c r="E47" s="181">
        <v>-146264</v>
      </c>
    </row>
    <row r="48" spans="1:8">
      <c r="A48" s="169"/>
      <c r="B48" s="169"/>
      <c r="C48" s="27"/>
      <c r="D48" s="177"/>
      <c r="E48" s="27"/>
    </row>
    <row r="49" spans="1:15">
      <c r="A49" s="174" t="s">
        <v>103</v>
      </c>
      <c r="B49" s="169"/>
      <c r="C49" s="27"/>
      <c r="D49" s="177"/>
      <c r="E49" s="27"/>
    </row>
    <row r="50" spans="1:15">
      <c r="A50" s="168" t="s">
        <v>104</v>
      </c>
      <c r="B50" s="169"/>
      <c r="C50" s="18">
        <v>-236878</v>
      </c>
      <c r="D50" s="177"/>
      <c r="E50" s="27">
        <v>-159991</v>
      </c>
    </row>
    <row r="51" spans="1:15">
      <c r="A51" s="168" t="s">
        <v>105</v>
      </c>
      <c r="B51" s="169"/>
      <c r="C51" s="18">
        <v>-235</v>
      </c>
      <c r="D51" s="177"/>
      <c r="E51" s="27">
        <v>-238</v>
      </c>
      <c r="F51" s="312"/>
      <c r="G51" s="312"/>
      <c r="H51" s="312"/>
      <c r="I51" s="312"/>
      <c r="J51" s="312"/>
      <c r="K51" s="312"/>
      <c r="L51" s="312"/>
      <c r="M51" s="312"/>
      <c r="N51" s="312"/>
      <c r="O51" s="312"/>
    </row>
    <row r="52" spans="1:15">
      <c r="A52" s="168" t="s">
        <v>106</v>
      </c>
      <c r="B52" s="310"/>
      <c r="C52" s="18">
        <v>-4187</v>
      </c>
      <c r="D52" s="177"/>
      <c r="E52" s="27">
        <v>-4960</v>
      </c>
      <c r="F52" s="312"/>
      <c r="G52" s="312"/>
      <c r="H52" s="312"/>
      <c r="I52" s="312"/>
      <c r="J52" s="312"/>
      <c r="K52" s="312"/>
      <c r="L52" s="312"/>
      <c r="M52" s="312"/>
      <c r="N52" s="312"/>
      <c r="O52" s="312"/>
    </row>
    <row r="53" spans="1:15">
      <c r="A53" s="168" t="s">
        <v>89</v>
      </c>
      <c r="B53" s="169"/>
      <c r="C53" s="18">
        <v>-35442</v>
      </c>
      <c r="D53" s="177"/>
      <c r="E53" s="27">
        <v>-25734</v>
      </c>
      <c r="F53" s="312"/>
      <c r="G53" s="312"/>
      <c r="H53" s="312"/>
      <c r="I53" s="312"/>
      <c r="J53" s="312"/>
      <c r="K53" s="312"/>
      <c r="L53" s="312"/>
      <c r="M53" s="312"/>
      <c r="N53" s="312"/>
      <c r="O53" s="312"/>
    </row>
    <row r="54" spans="1:15">
      <c r="C54" s="172">
        <f>SUM(C50:C53)</f>
        <v>-276742</v>
      </c>
      <c r="D54" s="18"/>
      <c r="E54" s="172">
        <v>-190923</v>
      </c>
      <c r="F54" s="312"/>
      <c r="G54" s="312"/>
      <c r="H54" s="312"/>
      <c r="I54" s="312"/>
      <c r="J54" s="312"/>
      <c r="K54" s="312"/>
      <c r="L54" s="312"/>
      <c r="M54" s="312"/>
      <c r="N54" s="312"/>
      <c r="O54" s="312"/>
    </row>
    <row r="55" spans="1:15" ht="12.75" customHeight="1">
      <c r="A55" s="161" t="s">
        <v>107</v>
      </c>
      <c r="C55" s="18"/>
      <c r="D55" s="170"/>
      <c r="E55" s="18"/>
    </row>
    <row r="56" spans="1:15" ht="12.75" customHeight="1">
      <c r="A56" s="168" t="s">
        <v>108</v>
      </c>
      <c r="B56" s="164"/>
      <c r="C56" s="18">
        <v>-253101</v>
      </c>
      <c r="D56" s="170"/>
      <c r="E56" s="27">
        <v>-215485</v>
      </c>
      <c r="F56" s="27"/>
    </row>
    <row r="57" spans="1:15" ht="12.75" customHeight="1">
      <c r="A57" s="168" t="s">
        <v>109</v>
      </c>
      <c r="B57" s="164"/>
      <c r="C57" s="18">
        <v>-6605</v>
      </c>
      <c r="D57" s="166"/>
      <c r="E57" s="27">
        <v>-3134</v>
      </c>
      <c r="F57" s="21"/>
      <c r="G57" s="21"/>
    </row>
    <row r="58" spans="1:15" ht="11.25" customHeight="1">
      <c r="A58" s="168" t="s">
        <v>110</v>
      </c>
      <c r="B58" s="169"/>
      <c r="C58" s="18"/>
      <c r="D58" s="170"/>
      <c r="E58" s="27"/>
    </row>
    <row r="59" spans="1:15">
      <c r="B59" s="169"/>
      <c r="C59" s="178">
        <f>SUM(C56:C58)</f>
        <v>-259706</v>
      </c>
      <c r="D59" s="26"/>
      <c r="E59" s="178">
        <v>-218619</v>
      </c>
    </row>
    <row r="60" spans="1:15">
      <c r="A60" s="161" t="s">
        <v>111</v>
      </c>
      <c r="C60" s="18"/>
      <c r="D60" s="170"/>
      <c r="E60" s="18"/>
    </row>
    <row r="61" spans="1:15">
      <c r="A61" s="349" t="s">
        <v>208</v>
      </c>
      <c r="C61" s="18">
        <f>-RESULTADO!E81</f>
        <v>-108383</v>
      </c>
      <c r="D61" s="170"/>
      <c r="E61" s="27">
        <v>12590</v>
      </c>
    </row>
    <row r="62" spans="1:15" ht="13.7" customHeight="1">
      <c r="C62" s="182">
        <f>SUM(C61:C61)</f>
        <v>-108383</v>
      </c>
      <c r="D62" s="313"/>
      <c r="E62" s="182">
        <v>12590</v>
      </c>
    </row>
    <row r="63" spans="1:15" ht="15.75" customHeight="1">
      <c r="A63" s="183"/>
      <c r="B63" s="183"/>
      <c r="C63" s="184"/>
      <c r="D63" s="314"/>
      <c r="E63" s="184"/>
    </row>
    <row r="64" spans="1:15" s="187" customFormat="1" ht="13.5" thickBot="1">
      <c r="A64" s="185"/>
      <c r="B64" s="185"/>
      <c r="C64" s="186">
        <f>C62+C59+C54+C47</f>
        <v>-816338</v>
      </c>
      <c r="D64" s="165">
        <f t="shared" ref="D64" si="1">D62+D59+D54+D47</f>
        <v>0</v>
      </c>
      <c r="E64" s="186">
        <v>-543216</v>
      </c>
      <c r="F64" s="185"/>
      <c r="G64" s="185"/>
    </row>
    <row r="65" spans="1:9" ht="5.0999999999999996" customHeight="1" thickTop="1">
      <c r="E65" s="156">
        <f>E16+E23+E45</f>
        <v>0</v>
      </c>
    </row>
    <row r="66" spans="1:9">
      <c r="A66" s="433" t="s">
        <v>217</v>
      </c>
      <c r="B66" s="433"/>
      <c r="C66" s="433"/>
      <c r="D66" s="433"/>
      <c r="E66" s="433"/>
    </row>
    <row r="69" spans="1:9">
      <c r="C69" s="382">
        <f>C16+C23+C45</f>
        <v>0</v>
      </c>
      <c r="E69" s="382">
        <f>E16+E23+E45</f>
        <v>0</v>
      </c>
    </row>
    <row r="70" spans="1:9">
      <c r="C70" s="382">
        <f>C64+C39</f>
        <v>0</v>
      </c>
      <c r="E70" s="382">
        <f>E64+E39</f>
        <v>0</v>
      </c>
    </row>
    <row r="73" spans="1:9" s="156" customFormat="1">
      <c r="A73" s="155"/>
      <c r="B73" s="155"/>
      <c r="C73" s="382"/>
      <c r="D73" s="157"/>
      <c r="F73" s="155"/>
      <c r="G73" s="155"/>
      <c r="H73" s="155"/>
      <c r="I73" s="155"/>
    </row>
    <row r="74" spans="1:9" s="156" customFormat="1">
      <c r="A74" s="155"/>
      <c r="B74" s="155"/>
      <c r="C74" s="382"/>
      <c r="D74" s="157"/>
      <c r="F74" s="155"/>
      <c r="G74" s="155"/>
      <c r="H74" s="155"/>
      <c r="I74" s="155"/>
    </row>
    <row r="75" spans="1:9" s="156" customFormat="1">
      <c r="A75" s="155"/>
      <c r="B75" s="155"/>
      <c r="C75" s="382"/>
      <c r="D75" s="157"/>
      <c r="F75" s="155"/>
      <c r="G75" s="155"/>
      <c r="H75" s="155"/>
      <c r="I75" s="155"/>
    </row>
    <row r="76" spans="1:9" s="156" customFormat="1">
      <c r="A76" s="155"/>
      <c r="B76" s="155"/>
      <c r="C76" s="382"/>
      <c r="D76" s="157"/>
      <c r="F76" s="155"/>
      <c r="G76" s="155"/>
      <c r="H76" s="155"/>
      <c r="I76" s="155"/>
    </row>
    <row r="77" spans="1:9" s="156" customFormat="1">
      <c r="A77" s="155"/>
      <c r="B77" s="155"/>
      <c r="C77" s="382"/>
      <c r="D77" s="157"/>
      <c r="F77" s="155"/>
      <c r="G77" s="155"/>
      <c r="H77" s="155"/>
      <c r="I77" s="155"/>
    </row>
    <row r="78" spans="1:9" s="156" customFormat="1">
      <c r="A78" s="155"/>
      <c r="B78" s="155"/>
      <c r="C78" s="382"/>
      <c r="D78" s="157"/>
      <c r="F78" s="155"/>
      <c r="G78" s="155"/>
      <c r="H78" s="155"/>
      <c r="I78" s="155"/>
    </row>
    <row r="79" spans="1:9" s="156" customFormat="1">
      <c r="A79" s="155"/>
      <c r="B79" s="155"/>
      <c r="C79" s="382"/>
      <c r="D79" s="157"/>
      <c r="F79" s="155"/>
      <c r="G79" s="155"/>
      <c r="H79" s="155"/>
      <c r="I79" s="155"/>
    </row>
    <row r="80" spans="1:9" s="156" customFormat="1">
      <c r="A80" s="155"/>
      <c r="B80" s="155"/>
      <c r="C80" s="382"/>
      <c r="D80" s="157"/>
      <c r="F80" s="155"/>
      <c r="G80" s="155"/>
      <c r="H80" s="155"/>
      <c r="I80" s="155"/>
    </row>
    <row r="81" spans="1:9" s="156" customFormat="1">
      <c r="A81" s="155"/>
      <c r="B81" s="155"/>
      <c r="C81" s="382"/>
      <c r="D81" s="157"/>
      <c r="F81" s="155"/>
      <c r="G81" s="155"/>
      <c r="H81" s="155"/>
      <c r="I81" s="155"/>
    </row>
    <row r="82" spans="1:9" s="156" customFormat="1">
      <c r="A82" s="155"/>
      <c r="B82" s="155"/>
      <c r="C82" s="382"/>
      <c r="D82" s="157"/>
      <c r="F82" s="155"/>
      <c r="G82" s="155"/>
      <c r="H82" s="155"/>
      <c r="I82" s="155"/>
    </row>
    <row r="83" spans="1:9" s="156" customFormat="1">
      <c r="A83" s="155"/>
      <c r="B83" s="155"/>
      <c r="C83" s="382"/>
      <c r="D83" s="157"/>
      <c r="F83" s="155"/>
      <c r="G83" s="155"/>
      <c r="H83" s="155"/>
      <c r="I83" s="155"/>
    </row>
    <row r="84" spans="1:9" s="156" customFormat="1">
      <c r="A84" s="155"/>
      <c r="B84" s="155"/>
      <c r="C84" s="382"/>
      <c r="D84" s="157"/>
      <c r="F84" s="155"/>
      <c r="G84" s="155"/>
      <c r="H84" s="155"/>
      <c r="I84" s="155"/>
    </row>
    <row r="85" spans="1:9" s="156" customFormat="1">
      <c r="A85" s="155"/>
      <c r="B85" s="155"/>
      <c r="C85" s="382"/>
      <c r="D85" s="157"/>
      <c r="F85" s="155"/>
      <c r="G85" s="155"/>
      <c r="H85" s="155"/>
      <c r="I85" s="155"/>
    </row>
    <row r="86" spans="1:9" s="156" customFormat="1">
      <c r="A86" s="155"/>
      <c r="B86" s="155"/>
      <c r="C86" s="382"/>
      <c r="D86" s="157"/>
      <c r="F86" s="155"/>
      <c r="G86" s="155"/>
      <c r="H86" s="155"/>
      <c r="I86" s="155"/>
    </row>
    <row r="87" spans="1:9" s="156" customFormat="1">
      <c r="A87" s="155"/>
      <c r="B87" s="155"/>
      <c r="C87" s="382"/>
      <c r="D87" s="157"/>
      <c r="F87" s="155"/>
      <c r="G87" s="155"/>
      <c r="H87" s="155"/>
      <c r="I87" s="155"/>
    </row>
    <row r="88" spans="1:9" s="156" customFormat="1">
      <c r="A88" s="155"/>
      <c r="B88" s="155"/>
      <c r="C88" s="382"/>
      <c r="D88" s="157"/>
      <c r="F88" s="155"/>
      <c r="G88" s="155"/>
      <c r="H88" s="155"/>
      <c r="I88" s="155"/>
    </row>
    <row r="89" spans="1:9" s="156" customFormat="1">
      <c r="A89" s="155"/>
      <c r="B89" s="155"/>
      <c r="C89" s="382"/>
      <c r="D89" s="157"/>
      <c r="F89" s="155"/>
      <c r="G89" s="155"/>
      <c r="H89" s="155"/>
      <c r="I89" s="155"/>
    </row>
    <row r="90" spans="1:9" s="156" customFormat="1">
      <c r="A90" s="155"/>
      <c r="B90" s="155"/>
      <c r="C90" s="382"/>
      <c r="D90" s="157"/>
      <c r="F90" s="155"/>
      <c r="G90" s="155"/>
      <c r="H90" s="155"/>
      <c r="I90" s="155"/>
    </row>
    <row r="91" spans="1:9" s="156" customFormat="1">
      <c r="A91" s="155"/>
      <c r="B91" s="155"/>
      <c r="C91" s="382"/>
      <c r="D91" s="157"/>
      <c r="F91" s="155"/>
      <c r="G91" s="155"/>
      <c r="H91" s="155"/>
      <c r="I91" s="155"/>
    </row>
    <row r="92" spans="1:9" s="156" customFormat="1">
      <c r="A92" s="155"/>
      <c r="B92" s="155"/>
      <c r="C92" s="382"/>
      <c r="D92" s="157"/>
      <c r="F92" s="155"/>
      <c r="G92" s="155"/>
      <c r="H92" s="155"/>
      <c r="I92" s="155"/>
    </row>
    <row r="93" spans="1:9" s="156" customFormat="1">
      <c r="A93" s="155"/>
      <c r="B93" s="155"/>
      <c r="C93" s="382"/>
      <c r="D93" s="157"/>
      <c r="F93" s="155"/>
      <c r="G93" s="155"/>
      <c r="H93" s="155"/>
      <c r="I93" s="155"/>
    </row>
    <row r="94" spans="1:9" s="156" customFormat="1">
      <c r="A94" s="155"/>
      <c r="B94" s="155"/>
      <c r="C94" s="382"/>
      <c r="D94" s="157"/>
      <c r="F94" s="155"/>
      <c r="G94" s="155"/>
      <c r="H94" s="155"/>
      <c r="I94" s="155"/>
    </row>
    <row r="95" spans="1:9" s="156" customFormat="1">
      <c r="A95" s="155"/>
      <c r="B95" s="155"/>
      <c r="C95" s="382"/>
      <c r="D95" s="157"/>
      <c r="F95" s="155"/>
      <c r="G95" s="155"/>
      <c r="H95" s="155"/>
      <c r="I95" s="155"/>
    </row>
    <row r="96" spans="1:9" s="156" customFormat="1">
      <c r="A96" s="155"/>
      <c r="B96" s="155"/>
      <c r="C96" s="382"/>
      <c r="D96" s="157"/>
      <c r="F96" s="155"/>
      <c r="G96" s="155"/>
      <c r="H96" s="155"/>
      <c r="I96" s="155"/>
    </row>
    <row r="97" spans="1:9" s="156" customFormat="1">
      <c r="A97" s="155"/>
      <c r="B97" s="155"/>
      <c r="C97" s="382"/>
      <c r="D97" s="157"/>
      <c r="F97" s="155"/>
      <c r="G97" s="155"/>
      <c r="H97" s="155"/>
      <c r="I97" s="155"/>
    </row>
    <row r="98" spans="1:9" s="156" customFormat="1">
      <c r="A98" s="155"/>
      <c r="B98" s="155"/>
      <c r="C98" s="382"/>
      <c r="D98" s="157"/>
      <c r="F98" s="155"/>
      <c r="G98" s="155"/>
      <c r="H98" s="155"/>
      <c r="I98" s="155"/>
    </row>
    <row r="99" spans="1:9" s="156" customFormat="1">
      <c r="A99" s="155"/>
      <c r="B99" s="155"/>
      <c r="C99" s="382"/>
      <c r="D99" s="157"/>
      <c r="F99" s="155"/>
      <c r="G99" s="155"/>
      <c r="H99" s="155"/>
      <c r="I99" s="155"/>
    </row>
    <row r="100" spans="1:9" s="156" customFormat="1">
      <c r="A100" s="155"/>
      <c r="B100" s="155"/>
      <c r="C100" s="382"/>
      <c r="D100" s="157"/>
      <c r="F100" s="155"/>
      <c r="G100" s="155"/>
      <c r="H100" s="155"/>
      <c r="I100" s="155"/>
    </row>
    <row r="101" spans="1:9" s="156" customFormat="1">
      <c r="A101" s="155"/>
      <c r="B101" s="155"/>
      <c r="C101" s="382"/>
      <c r="D101" s="157"/>
      <c r="F101" s="155"/>
      <c r="G101" s="155"/>
      <c r="H101" s="155"/>
      <c r="I101" s="155"/>
    </row>
    <row r="102" spans="1:9" s="156" customFormat="1">
      <c r="A102" s="155"/>
      <c r="B102" s="155"/>
      <c r="C102" s="382"/>
      <c r="D102" s="157"/>
      <c r="F102" s="155"/>
      <c r="G102" s="155"/>
      <c r="H102" s="155"/>
      <c r="I102" s="155"/>
    </row>
    <row r="103" spans="1:9" s="156" customFormat="1">
      <c r="A103" s="155"/>
      <c r="B103" s="155"/>
      <c r="C103" s="382"/>
      <c r="D103" s="157"/>
      <c r="F103" s="155"/>
      <c r="G103" s="155"/>
      <c r="H103" s="155"/>
      <c r="I103" s="155"/>
    </row>
    <row r="104" spans="1:9" s="156" customFormat="1">
      <c r="A104" s="155"/>
      <c r="B104" s="155"/>
      <c r="C104" s="382"/>
      <c r="D104" s="157"/>
      <c r="F104" s="155"/>
      <c r="G104" s="155"/>
      <c r="H104" s="155"/>
      <c r="I104" s="155"/>
    </row>
    <row r="105" spans="1:9" s="156" customFormat="1">
      <c r="A105" s="155"/>
      <c r="B105" s="155"/>
      <c r="C105" s="382"/>
      <c r="D105" s="157"/>
      <c r="F105" s="155"/>
      <c r="G105" s="155"/>
      <c r="H105" s="155"/>
      <c r="I105" s="155"/>
    </row>
    <row r="106" spans="1:9" s="156" customFormat="1">
      <c r="A106" s="155"/>
      <c r="B106" s="155"/>
      <c r="C106" s="382"/>
      <c r="D106" s="157"/>
      <c r="F106" s="155"/>
      <c r="G106" s="155"/>
      <c r="H106" s="155"/>
      <c r="I106" s="155"/>
    </row>
    <row r="107" spans="1:9" s="156" customFormat="1">
      <c r="A107" s="155"/>
      <c r="B107" s="155"/>
      <c r="C107" s="382"/>
      <c r="D107" s="157"/>
      <c r="F107" s="155"/>
      <c r="G107" s="155"/>
      <c r="H107" s="155"/>
      <c r="I107" s="155"/>
    </row>
    <row r="108" spans="1:9" s="156" customFormat="1">
      <c r="A108" s="155"/>
      <c r="B108" s="155"/>
      <c r="C108" s="382"/>
      <c r="D108" s="157"/>
      <c r="F108" s="155"/>
      <c r="G108" s="155"/>
      <c r="H108" s="155"/>
      <c r="I108" s="155"/>
    </row>
    <row r="109" spans="1:9" s="156" customFormat="1">
      <c r="A109" s="155"/>
      <c r="B109" s="155"/>
      <c r="C109" s="382"/>
      <c r="D109" s="157"/>
      <c r="F109" s="155"/>
      <c r="G109" s="155"/>
      <c r="H109" s="155"/>
      <c r="I109" s="155"/>
    </row>
    <row r="110" spans="1:9" s="156" customFormat="1">
      <c r="A110" s="155"/>
      <c r="B110" s="155"/>
      <c r="C110" s="382"/>
      <c r="D110" s="157"/>
      <c r="F110" s="155"/>
      <c r="G110" s="155"/>
      <c r="H110" s="155"/>
      <c r="I110" s="155"/>
    </row>
    <row r="111" spans="1:9" s="156" customFormat="1">
      <c r="A111" s="155"/>
      <c r="B111" s="155"/>
      <c r="C111" s="382"/>
      <c r="D111" s="157"/>
      <c r="F111" s="155"/>
      <c r="G111" s="155"/>
      <c r="H111" s="155"/>
      <c r="I111" s="155"/>
    </row>
    <row r="112" spans="1:9" s="156" customFormat="1">
      <c r="A112" s="155"/>
      <c r="B112" s="155"/>
      <c r="C112" s="382"/>
      <c r="D112" s="157"/>
      <c r="F112" s="155"/>
      <c r="G112" s="155"/>
      <c r="H112" s="155"/>
      <c r="I112" s="155"/>
    </row>
    <row r="113" spans="1:9" s="156" customFormat="1">
      <c r="A113" s="155"/>
      <c r="B113" s="155"/>
      <c r="C113" s="382"/>
      <c r="D113" s="157"/>
      <c r="F113" s="155"/>
      <c r="G113" s="155"/>
      <c r="H113" s="155"/>
      <c r="I113" s="155"/>
    </row>
    <row r="114" spans="1:9" s="156" customFormat="1">
      <c r="A114" s="155"/>
      <c r="B114" s="155"/>
      <c r="C114" s="382"/>
      <c r="D114" s="157"/>
      <c r="F114" s="155"/>
      <c r="G114" s="155"/>
      <c r="H114" s="155"/>
      <c r="I114" s="155"/>
    </row>
    <row r="115" spans="1:9" s="156" customFormat="1">
      <c r="A115" s="155"/>
      <c r="B115" s="155"/>
      <c r="C115" s="382"/>
      <c r="D115" s="157"/>
      <c r="F115" s="155"/>
      <c r="G115" s="155"/>
      <c r="H115" s="155"/>
      <c r="I115" s="155"/>
    </row>
    <row r="116" spans="1:9" s="156" customFormat="1">
      <c r="A116" s="155"/>
      <c r="B116" s="155"/>
      <c r="C116" s="382"/>
      <c r="D116" s="157"/>
      <c r="F116" s="155"/>
      <c r="G116" s="155"/>
      <c r="H116" s="155"/>
      <c r="I116" s="155"/>
    </row>
    <row r="117" spans="1:9" s="156" customFormat="1">
      <c r="A117" s="155"/>
      <c r="B117" s="155"/>
      <c r="C117" s="382"/>
      <c r="D117" s="157"/>
      <c r="F117" s="155"/>
      <c r="G117" s="155"/>
      <c r="H117" s="155"/>
      <c r="I117" s="155"/>
    </row>
    <row r="118" spans="1:9" s="156" customFormat="1">
      <c r="A118" s="155"/>
      <c r="B118" s="155"/>
      <c r="C118" s="382"/>
      <c r="D118" s="157"/>
      <c r="F118" s="155"/>
      <c r="G118" s="155"/>
      <c r="H118" s="155"/>
      <c r="I118" s="155"/>
    </row>
    <row r="119" spans="1:9" s="156" customFormat="1">
      <c r="A119" s="155"/>
      <c r="B119" s="155"/>
      <c r="C119" s="382"/>
      <c r="D119" s="157"/>
      <c r="F119" s="155"/>
      <c r="G119" s="155"/>
      <c r="H119" s="155"/>
      <c r="I119" s="155"/>
    </row>
    <row r="120" spans="1:9" s="156" customFormat="1">
      <c r="A120" s="155"/>
      <c r="B120" s="155"/>
      <c r="C120" s="382"/>
      <c r="D120" s="157"/>
      <c r="F120" s="155"/>
      <c r="G120" s="155"/>
      <c r="H120" s="155"/>
      <c r="I120" s="155"/>
    </row>
    <row r="121" spans="1:9" s="156" customFormat="1">
      <c r="A121" s="155"/>
      <c r="B121" s="155"/>
      <c r="C121" s="382"/>
      <c r="D121" s="157"/>
      <c r="F121" s="155"/>
      <c r="G121" s="155"/>
      <c r="H121" s="155"/>
      <c r="I121" s="155"/>
    </row>
    <row r="122" spans="1:9" s="156" customFormat="1">
      <c r="A122" s="155"/>
      <c r="B122" s="155"/>
      <c r="C122" s="382"/>
      <c r="D122" s="157"/>
      <c r="F122" s="155"/>
      <c r="G122" s="155"/>
      <c r="H122" s="155"/>
      <c r="I122" s="155"/>
    </row>
    <row r="123" spans="1:9" s="156" customFormat="1">
      <c r="A123" s="155"/>
      <c r="B123" s="155"/>
      <c r="C123" s="382"/>
      <c r="D123" s="157"/>
      <c r="F123" s="155"/>
      <c r="G123" s="155"/>
      <c r="H123" s="155"/>
      <c r="I123" s="155"/>
    </row>
    <row r="124" spans="1:9" s="156" customFormat="1">
      <c r="A124" s="155"/>
      <c r="B124" s="155"/>
      <c r="C124" s="382"/>
      <c r="D124" s="157"/>
      <c r="F124" s="155"/>
      <c r="G124" s="155"/>
      <c r="H124" s="155"/>
      <c r="I124" s="155"/>
    </row>
    <row r="125" spans="1:9" s="156" customFormat="1">
      <c r="A125" s="155"/>
      <c r="B125" s="155"/>
      <c r="C125" s="382"/>
      <c r="D125" s="157"/>
      <c r="F125" s="155"/>
      <c r="G125" s="155"/>
      <c r="H125" s="155"/>
      <c r="I125" s="155"/>
    </row>
    <row r="126" spans="1:9" s="156" customFormat="1">
      <c r="A126" s="155"/>
      <c r="B126" s="155"/>
      <c r="C126" s="382"/>
      <c r="D126" s="157"/>
      <c r="F126" s="155"/>
      <c r="G126" s="155"/>
      <c r="H126" s="155"/>
      <c r="I126" s="155"/>
    </row>
    <row r="127" spans="1:9" s="156" customFormat="1">
      <c r="A127" s="155"/>
      <c r="B127" s="155"/>
      <c r="C127" s="382"/>
      <c r="D127" s="157"/>
      <c r="F127" s="155"/>
      <c r="G127" s="155"/>
      <c r="H127" s="155"/>
      <c r="I127" s="155"/>
    </row>
    <row r="128" spans="1:9" s="156" customFormat="1">
      <c r="A128" s="155"/>
      <c r="B128" s="155"/>
      <c r="C128" s="382"/>
      <c r="D128" s="157"/>
      <c r="F128" s="155"/>
      <c r="G128" s="155"/>
      <c r="H128" s="155"/>
      <c r="I128" s="155"/>
    </row>
    <row r="129" spans="1:9" s="156" customFormat="1">
      <c r="A129" s="155"/>
      <c r="B129" s="155"/>
      <c r="C129" s="382"/>
      <c r="D129" s="157"/>
      <c r="F129" s="155"/>
      <c r="G129" s="155"/>
      <c r="H129" s="155"/>
      <c r="I129" s="155"/>
    </row>
    <row r="130" spans="1:9" s="156" customFormat="1">
      <c r="A130" s="155"/>
      <c r="B130" s="155"/>
      <c r="C130" s="382"/>
      <c r="D130" s="157"/>
      <c r="F130" s="155"/>
      <c r="G130" s="155"/>
      <c r="H130" s="155"/>
      <c r="I130" s="155"/>
    </row>
    <row r="131" spans="1:9" s="156" customFormat="1">
      <c r="A131" s="155"/>
      <c r="B131" s="155"/>
      <c r="C131" s="382"/>
      <c r="D131" s="157"/>
      <c r="F131" s="155"/>
      <c r="G131" s="155"/>
      <c r="H131" s="155"/>
      <c r="I131" s="155"/>
    </row>
    <row r="132" spans="1:9" s="156" customFormat="1">
      <c r="A132" s="155"/>
      <c r="B132" s="155"/>
      <c r="C132" s="382"/>
      <c r="D132" s="157"/>
      <c r="F132" s="155"/>
      <c r="G132" s="155"/>
      <c r="H132" s="155"/>
      <c r="I132" s="155"/>
    </row>
    <row r="133" spans="1:9" s="156" customFormat="1">
      <c r="A133" s="155"/>
      <c r="B133" s="155"/>
      <c r="C133" s="382"/>
      <c r="D133" s="157"/>
      <c r="F133" s="155"/>
      <c r="G133" s="155"/>
      <c r="H133" s="155"/>
      <c r="I133" s="155"/>
    </row>
    <row r="134" spans="1:9" s="156" customFormat="1">
      <c r="A134" s="155"/>
      <c r="B134" s="155"/>
      <c r="C134" s="382"/>
      <c r="D134" s="157"/>
      <c r="F134" s="155"/>
      <c r="G134" s="155"/>
      <c r="H134" s="155"/>
      <c r="I134" s="155"/>
    </row>
    <row r="135" spans="1:9" s="156" customFormat="1">
      <c r="A135" s="155"/>
      <c r="B135" s="155"/>
      <c r="C135" s="382"/>
      <c r="D135" s="157"/>
      <c r="F135" s="155"/>
      <c r="G135" s="155"/>
      <c r="H135" s="155"/>
      <c r="I135" s="155"/>
    </row>
    <row r="136" spans="1:9" s="156" customFormat="1">
      <c r="A136" s="155"/>
      <c r="B136" s="155"/>
      <c r="C136" s="382"/>
      <c r="D136" s="157"/>
      <c r="F136" s="155"/>
      <c r="G136" s="155"/>
      <c r="H136" s="155"/>
      <c r="I136" s="155"/>
    </row>
    <row r="137" spans="1:9" s="156" customFormat="1">
      <c r="A137" s="155"/>
      <c r="B137" s="155"/>
      <c r="C137" s="382"/>
      <c r="D137" s="157"/>
      <c r="F137" s="155"/>
      <c r="G137" s="155"/>
      <c r="H137" s="155"/>
      <c r="I137" s="155"/>
    </row>
    <row r="138" spans="1:9" s="156" customFormat="1">
      <c r="A138" s="155"/>
      <c r="B138" s="155"/>
      <c r="C138" s="382"/>
      <c r="D138" s="157"/>
      <c r="F138" s="155"/>
      <c r="G138" s="155"/>
      <c r="H138" s="155"/>
      <c r="I138" s="155"/>
    </row>
    <row r="139" spans="1:9" s="156" customFormat="1">
      <c r="A139" s="155"/>
      <c r="B139" s="155"/>
      <c r="C139" s="382"/>
      <c r="D139" s="157"/>
      <c r="F139" s="155"/>
      <c r="G139" s="155"/>
      <c r="H139" s="155"/>
      <c r="I139" s="155"/>
    </row>
    <row r="140" spans="1:9" s="156" customFormat="1">
      <c r="A140" s="155"/>
      <c r="B140" s="155"/>
      <c r="C140" s="382"/>
      <c r="D140" s="157"/>
      <c r="F140" s="155"/>
      <c r="G140" s="155"/>
      <c r="H140" s="155"/>
      <c r="I140" s="155"/>
    </row>
    <row r="141" spans="1:9" s="156" customFormat="1">
      <c r="A141" s="155"/>
      <c r="B141" s="155"/>
      <c r="C141" s="382"/>
      <c r="D141" s="157"/>
      <c r="F141" s="155"/>
      <c r="G141" s="155"/>
      <c r="H141" s="155"/>
      <c r="I141" s="155"/>
    </row>
    <row r="142" spans="1:9" s="156" customFormat="1">
      <c r="A142" s="155"/>
      <c r="B142" s="155"/>
      <c r="C142" s="382"/>
      <c r="D142" s="157"/>
      <c r="F142" s="155"/>
      <c r="G142" s="155"/>
      <c r="H142" s="155"/>
      <c r="I142" s="155"/>
    </row>
    <row r="143" spans="1:9" s="156" customFormat="1">
      <c r="A143" s="155"/>
      <c r="B143" s="155"/>
      <c r="C143" s="382"/>
      <c r="D143" s="157"/>
      <c r="F143" s="155"/>
      <c r="G143" s="155"/>
      <c r="H143" s="155"/>
      <c r="I143" s="155"/>
    </row>
    <row r="144" spans="1:9" s="156" customFormat="1">
      <c r="A144" s="155"/>
      <c r="B144" s="155"/>
      <c r="C144" s="382"/>
      <c r="D144" s="157"/>
      <c r="F144" s="155"/>
      <c r="G144" s="155"/>
      <c r="H144" s="155"/>
      <c r="I144" s="155"/>
    </row>
    <row r="145" spans="1:9" s="156" customFormat="1">
      <c r="A145" s="155"/>
      <c r="B145" s="155"/>
      <c r="C145" s="382"/>
      <c r="D145" s="157"/>
      <c r="F145" s="155"/>
      <c r="G145" s="155"/>
      <c r="H145" s="155"/>
      <c r="I145" s="155"/>
    </row>
    <row r="146" spans="1:9" s="156" customFormat="1">
      <c r="A146" s="155"/>
      <c r="B146" s="155"/>
      <c r="C146" s="382"/>
      <c r="D146" s="157"/>
      <c r="F146" s="155"/>
      <c r="G146" s="155"/>
      <c r="H146" s="155"/>
      <c r="I146" s="155"/>
    </row>
    <row r="147" spans="1:9" s="156" customFormat="1">
      <c r="A147" s="155"/>
      <c r="B147" s="155"/>
      <c r="C147" s="382"/>
      <c r="D147" s="157"/>
      <c r="F147" s="155"/>
      <c r="G147" s="155"/>
      <c r="H147" s="155"/>
      <c r="I147" s="155"/>
    </row>
    <row r="148" spans="1:9" s="156" customFormat="1">
      <c r="A148" s="155"/>
      <c r="B148" s="155"/>
      <c r="C148" s="382"/>
      <c r="D148" s="157"/>
      <c r="F148" s="155"/>
      <c r="G148" s="155"/>
      <c r="H148" s="155"/>
      <c r="I148" s="155"/>
    </row>
    <row r="149" spans="1:9" s="156" customFormat="1">
      <c r="A149" s="155"/>
      <c r="B149" s="155"/>
      <c r="C149" s="382"/>
      <c r="D149" s="157"/>
      <c r="F149" s="155"/>
      <c r="G149" s="155"/>
      <c r="H149" s="155"/>
      <c r="I149" s="155"/>
    </row>
    <row r="150" spans="1:9" s="156" customFormat="1">
      <c r="A150" s="155"/>
      <c r="B150" s="155"/>
      <c r="C150" s="382"/>
      <c r="D150" s="157"/>
      <c r="F150" s="155"/>
      <c r="G150" s="155"/>
      <c r="H150" s="155"/>
      <c r="I150" s="155"/>
    </row>
    <row r="151" spans="1:9" s="156" customFormat="1">
      <c r="A151" s="155"/>
      <c r="B151" s="155"/>
      <c r="C151" s="382"/>
      <c r="D151" s="157"/>
      <c r="F151" s="155"/>
      <c r="G151" s="155"/>
      <c r="H151" s="155"/>
      <c r="I151" s="155"/>
    </row>
    <row r="152" spans="1:9" s="156" customFormat="1">
      <c r="A152" s="155"/>
      <c r="B152" s="155"/>
      <c r="C152" s="382"/>
      <c r="D152" s="157"/>
      <c r="F152" s="155"/>
      <c r="G152" s="155"/>
      <c r="H152" s="155"/>
      <c r="I152" s="155"/>
    </row>
    <row r="153" spans="1:9" s="156" customFormat="1">
      <c r="A153" s="155"/>
      <c r="B153" s="155"/>
      <c r="C153" s="382"/>
      <c r="D153" s="157"/>
      <c r="F153" s="155"/>
      <c r="G153" s="155"/>
      <c r="H153" s="155"/>
      <c r="I153" s="155"/>
    </row>
    <row r="154" spans="1:9" s="156" customFormat="1">
      <c r="A154" s="155"/>
      <c r="B154" s="155"/>
      <c r="C154" s="382"/>
      <c r="D154" s="157"/>
      <c r="F154" s="155"/>
      <c r="G154" s="155"/>
      <c r="H154" s="155"/>
      <c r="I154" s="155"/>
    </row>
    <row r="155" spans="1:9" s="156" customFormat="1">
      <c r="A155" s="155"/>
      <c r="B155" s="155"/>
      <c r="C155" s="382"/>
      <c r="D155" s="157"/>
      <c r="F155" s="155"/>
      <c r="G155" s="155"/>
      <c r="H155" s="155"/>
      <c r="I155" s="155"/>
    </row>
    <row r="156" spans="1:9" s="156" customFormat="1">
      <c r="A156" s="155"/>
      <c r="B156" s="155"/>
      <c r="C156" s="382"/>
      <c r="D156" s="157"/>
      <c r="F156" s="155"/>
      <c r="G156" s="155"/>
      <c r="H156" s="155"/>
      <c r="I156" s="155"/>
    </row>
    <row r="157" spans="1:9" s="156" customFormat="1">
      <c r="A157" s="155"/>
      <c r="B157" s="155"/>
      <c r="C157" s="382"/>
      <c r="D157" s="157"/>
      <c r="F157" s="155"/>
      <c r="G157" s="155"/>
      <c r="H157" s="155"/>
      <c r="I157" s="155"/>
    </row>
    <row r="158" spans="1:9" s="156" customFormat="1">
      <c r="A158" s="155"/>
      <c r="B158" s="155"/>
      <c r="C158" s="382"/>
      <c r="D158" s="157"/>
      <c r="F158" s="155"/>
      <c r="G158" s="155"/>
      <c r="H158" s="155"/>
      <c r="I158" s="155"/>
    </row>
    <row r="159" spans="1:9" s="156" customFormat="1">
      <c r="A159" s="155"/>
      <c r="B159" s="155"/>
      <c r="C159" s="382"/>
      <c r="D159" s="157"/>
      <c r="F159" s="155"/>
      <c r="G159" s="155"/>
      <c r="H159" s="155"/>
      <c r="I159" s="155"/>
    </row>
    <row r="160" spans="1:9" s="156" customFormat="1">
      <c r="A160" s="155"/>
      <c r="B160" s="155"/>
      <c r="C160" s="382"/>
      <c r="D160" s="157"/>
      <c r="F160" s="155"/>
      <c r="G160" s="155"/>
      <c r="H160" s="155"/>
      <c r="I160" s="155"/>
    </row>
    <row r="161" spans="1:9" s="156" customFormat="1">
      <c r="A161" s="155"/>
      <c r="B161" s="155"/>
      <c r="C161" s="382"/>
      <c r="D161" s="157"/>
      <c r="F161" s="155"/>
      <c r="G161" s="155"/>
      <c r="H161" s="155"/>
      <c r="I161" s="155"/>
    </row>
    <row r="162" spans="1:9" s="156" customFormat="1">
      <c r="A162" s="155"/>
      <c r="B162" s="155"/>
      <c r="C162" s="382"/>
      <c r="D162" s="157"/>
      <c r="F162" s="155"/>
      <c r="G162" s="155"/>
      <c r="H162" s="155"/>
      <c r="I162" s="155"/>
    </row>
    <row r="163" spans="1:9" s="156" customFormat="1">
      <c r="A163" s="155"/>
      <c r="B163" s="155"/>
      <c r="C163" s="382"/>
      <c r="D163" s="157"/>
      <c r="F163" s="155"/>
      <c r="G163" s="155"/>
      <c r="H163" s="155"/>
      <c r="I163" s="155"/>
    </row>
    <row r="164" spans="1:9" s="156" customFormat="1">
      <c r="A164" s="155"/>
      <c r="B164" s="155"/>
      <c r="C164" s="382"/>
      <c r="D164" s="157"/>
      <c r="F164" s="155"/>
      <c r="G164" s="155"/>
      <c r="H164" s="155"/>
      <c r="I164" s="155"/>
    </row>
    <row r="165" spans="1:9" s="156" customFormat="1">
      <c r="A165" s="155"/>
      <c r="B165" s="155"/>
      <c r="C165" s="382"/>
      <c r="D165" s="157"/>
      <c r="F165" s="155"/>
      <c r="G165" s="155"/>
      <c r="H165" s="155"/>
      <c r="I165" s="155"/>
    </row>
    <row r="166" spans="1:9" s="156" customFormat="1">
      <c r="A166" s="155"/>
      <c r="B166" s="155"/>
      <c r="C166" s="382"/>
      <c r="D166" s="157"/>
      <c r="F166" s="155"/>
      <c r="G166" s="155"/>
      <c r="H166" s="155"/>
      <c r="I166" s="155"/>
    </row>
    <row r="167" spans="1:9" s="156" customFormat="1">
      <c r="A167" s="155"/>
      <c r="B167" s="155"/>
      <c r="C167" s="382"/>
      <c r="D167" s="157"/>
      <c r="F167" s="155"/>
      <c r="G167" s="155"/>
      <c r="H167" s="155"/>
      <c r="I167" s="155"/>
    </row>
    <row r="168" spans="1:9" s="156" customFormat="1">
      <c r="A168" s="155"/>
      <c r="B168" s="155"/>
      <c r="C168" s="382"/>
      <c r="D168" s="157"/>
      <c r="F168" s="155"/>
      <c r="G168" s="155"/>
      <c r="H168" s="155"/>
      <c r="I168" s="155"/>
    </row>
    <row r="169" spans="1:9" s="156" customFormat="1">
      <c r="A169" s="155"/>
      <c r="B169" s="155"/>
      <c r="C169" s="382"/>
      <c r="D169" s="157"/>
      <c r="F169" s="155"/>
      <c r="G169" s="155"/>
      <c r="H169" s="155"/>
      <c r="I169" s="155"/>
    </row>
    <row r="170" spans="1:9" s="156" customFormat="1">
      <c r="A170" s="155"/>
      <c r="B170" s="155"/>
      <c r="C170" s="382"/>
      <c r="D170" s="157"/>
      <c r="F170" s="155"/>
      <c r="G170" s="155"/>
      <c r="H170" s="155"/>
      <c r="I170" s="155"/>
    </row>
    <row r="171" spans="1:9" s="156" customFormat="1">
      <c r="A171" s="155"/>
      <c r="B171" s="155"/>
      <c r="C171" s="382"/>
      <c r="D171" s="157"/>
      <c r="F171" s="155"/>
      <c r="G171" s="155"/>
      <c r="H171" s="155"/>
      <c r="I171" s="155"/>
    </row>
    <row r="172" spans="1:9" s="156" customFormat="1">
      <c r="A172" s="155"/>
      <c r="B172" s="155"/>
      <c r="C172" s="382"/>
      <c r="D172" s="157"/>
      <c r="F172" s="155"/>
      <c r="G172" s="155"/>
      <c r="H172" s="155"/>
      <c r="I172" s="155"/>
    </row>
    <row r="173" spans="1:9" s="156" customFormat="1">
      <c r="A173" s="155"/>
      <c r="B173" s="155"/>
      <c r="C173" s="382"/>
      <c r="D173" s="157"/>
      <c r="F173" s="155"/>
      <c r="G173" s="155"/>
      <c r="H173" s="155"/>
      <c r="I173" s="155"/>
    </row>
    <row r="174" spans="1:9" s="156" customFormat="1">
      <c r="A174" s="155"/>
      <c r="B174" s="155"/>
      <c r="C174" s="382"/>
      <c r="D174" s="157"/>
      <c r="F174" s="155"/>
      <c r="G174" s="155"/>
      <c r="H174" s="155"/>
      <c r="I174" s="155"/>
    </row>
    <row r="175" spans="1:9" s="156" customFormat="1">
      <c r="A175" s="155"/>
      <c r="B175" s="155"/>
      <c r="C175" s="382"/>
      <c r="D175" s="157"/>
      <c r="F175" s="155"/>
      <c r="G175" s="155"/>
      <c r="H175" s="155"/>
      <c r="I175" s="155"/>
    </row>
    <row r="176" spans="1:9" s="156" customFormat="1">
      <c r="A176" s="155"/>
      <c r="B176" s="155"/>
      <c r="C176" s="382"/>
      <c r="D176" s="157"/>
      <c r="F176" s="155"/>
      <c r="G176" s="155"/>
      <c r="H176" s="155"/>
      <c r="I176" s="155"/>
    </row>
    <row r="177" spans="1:9" s="156" customFormat="1">
      <c r="A177" s="155"/>
      <c r="B177" s="155"/>
      <c r="C177" s="382"/>
      <c r="D177" s="157"/>
      <c r="F177" s="155"/>
      <c r="G177" s="155"/>
      <c r="H177" s="155"/>
      <c r="I177" s="155"/>
    </row>
    <row r="178" spans="1:9" s="156" customFormat="1">
      <c r="A178" s="155"/>
      <c r="B178" s="155"/>
      <c r="C178" s="382"/>
      <c r="D178" s="157"/>
      <c r="F178" s="155"/>
      <c r="G178" s="155"/>
      <c r="H178" s="155"/>
      <c r="I178" s="155"/>
    </row>
    <row r="179" spans="1:9" s="156" customFormat="1">
      <c r="A179" s="155"/>
      <c r="B179" s="155"/>
      <c r="C179" s="382"/>
      <c r="D179" s="157"/>
      <c r="F179" s="155"/>
      <c r="G179" s="155"/>
      <c r="H179" s="155"/>
      <c r="I179" s="155"/>
    </row>
    <row r="180" spans="1:9" s="156" customFormat="1">
      <c r="A180" s="155"/>
      <c r="B180" s="155"/>
      <c r="C180" s="382"/>
      <c r="D180" s="157"/>
      <c r="F180" s="155"/>
      <c r="G180" s="155"/>
      <c r="H180" s="155"/>
      <c r="I180" s="155"/>
    </row>
    <row r="181" spans="1:9" s="156" customFormat="1">
      <c r="A181" s="155"/>
      <c r="B181" s="155"/>
      <c r="C181" s="382"/>
      <c r="D181" s="157"/>
      <c r="F181" s="155"/>
      <c r="G181" s="155"/>
      <c r="H181" s="155"/>
      <c r="I181" s="155"/>
    </row>
    <row r="182" spans="1:9" s="156" customFormat="1">
      <c r="A182" s="155"/>
      <c r="B182" s="155"/>
      <c r="C182" s="382"/>
      <c r="D182" s="157"/>
      <c r="F182" s="155"/>
      <c r="G182" s="155"/>
      <c r="H182" s="155"/>
      <c r="I182" s="155"/>
    </row>
    <row r="183" spans="1:9" s="156" customFormat="1">
      <c r="A183" s="155"/>
      <c r="B183" s="155"/>
      <c r="C183" s="382"/>
      <c r="D183" s="157"/>
      <c r="F183" s="155"/>
      <c r="G183" s="155"/>
      <c r="H183" s="155"/>
      <c r="I183" s="155"/>
    </row>
    <row r="184" spans="1:9" s="156" customFormat="1">
      <c r="A184" s="155"/>
      <c r="B184" s="155"/>
      <c r="C184" s="382"/>
      <c r="D184" s="157"/>
      <c r="F184" s="155"/>
      <c r="G184" s="155"/>
      <c r="H184" s="155"/>
      <c r="I184" s="155"/>
    </row>
    <row r="185" spans="1:9" s="156" customFormat="1">
      <c r="A185" s="155"/>
      <c r="B185" s="155"/>
      <c r="C185" s="382"/>
      <c r="D185" s="157"/>
      <c r="F185" s="155"/>
      <c r="G185" s="155"/>
      <c r="H185" s="155"/>
      <c r="I185" s="155"/>
    </row>
    <row r="186" spans="1:9" s="156" customFormat="1">
      <c r="A186" s="155"/>
      <c r="B186" s="155"/>
      <c r="C186" s="382"/>
      <c r="D186" s="157"/>
      <c r="F186" s="155"/>
      <c r="G186" s="155"/>
      <c r="H186" s="155"/>
      <c r="I186" s="155"/>
    </row>
    <row r="187" spans="1:9" s="156" customFormat="1">
      <c r="A187" s="155"/>
      <c r="B187" s="155"/>
      <c r="C187" s="382"/>
      <c r="D187" s="157"/>
      <c r="F187" s="155"/>
      <c r="G187" s="155"/>
      <c r="H187" s="155"/>
      <c r="I187" s="155"/>
    </row>
    <row r="188" spans="1:9" s="156" customFormat="1">
      <c r="A188" s="155"/>
      <c r="B188" s="155"/>
      <c r="C188" s="382"/>
      <c r="D188" s="157"/>
      <c r="F188" s="155"/>
      <c r="G188" s="155"/>
      <c r="H188" s="155"/>
      <c r="I188" s="155"/>
    </row>
    <row r="189" spans="1:9" s="156" customFormat="1">
      <c r="A189" s="155"/>
      <c r="B189" s="155"/>
      <c r="C189" s="382"/>
      <c r="D189" s="157"/>
      <c r="F189" s="155"/>
      <c r="G189" s="155"/>
      <c r="H189" s="155"/>
      <c r="I189" s="155"/>
    </row>
    <row r="190" spans="1:9" s="156" customFormat="1">
      <c r="A190" s="155"/>
      <c r="B190" s="155"/>
      <c r="C190" s="382"/>
      <c r="D190" s="157"/>
      <c r="F190" s="155"/>
      <c r="G190" s="155"/>
      <c r="H190" s="155"/>
      <c r="I190" s="155"/>
    </row>
    <row r="191" spans="1:9" s="156" customFormat="1">
      <c r="A191" s="155"/>
      <c r="B191" s="155"/>
      <c r="C191" s="382"/>
      <c r="D191" s="157"/>
      <c r="F191" s="155"/>
      <c r="G191" s="155"/>
      <c r="H191" s="155"/>
      <c r="I191" s="155"/>
    </row>
    <row r="192" spans="1:9" s="156" customFormat="1">
      <c r="A192" s="155"/>
      <c r="B192" s="155"/>
      <c r="C192" s="382"/>
      <c r="D192" s="157"/>
      <c r="F192" s="155"/>
      <c r="G192" s="155"/>
      <c r="H192" s="155"/>
      <c r="I192" s="155"/>
    </row>
    <row r="193" spans="1:9" s="156" customFormat="1">
      <c r="A193" s="155"/>
      <c r="B193" s="155"/>
      <c r="C193" s="382"/>
      <c r="D193" s="157"/>
      <c r="F193" s="155"/>
      <c r="G193" s="155"/>
      <c r="H193" s="155"/>
      <c r="I193" s="155"/>
    </row>
    <row r="194" spans="1:9" s="156" customFormat="1">
      <c r="A194" s="155"/>
      <c r="B194" s="155"/>
      <c r="C194" s="382"/>
      <c r="D194" s="157"/>
      <c r="F194" s="155"/>
      <c r="G194" s="155"/>
      <c r="H194" s="155"/>
      <c r="I194" s="155"/>
    </row>
    <row r="195" spans="1:9" s="156" customFormat="1">
      <c r="A195" s="155"/>
      <c r="B195" s="155"/>
      <c r="C195" s="382"/>
      <c r="D195" s="157"/>
      <c r="F195" s="155"/>
      <c r="G195" s="155"/>
      <c r="H195" s="155"/>
      <c r="I195" s="155"/>
    </row>
    <row r="196" spans="1:9" s="156" customFormat="1">
      <c r="A196" s="155"/>
      <c r="B196" s="155"/>
      <c r="C196" s="382"/>
      <c r="D196" s="157"/>
      <c r="F196" s="155"/>
      <c r="G196" s="155"/>
      <c r="H196" s="155"/>
      <c r="I196" s="155"/>
    </row>
    <row r="197" spans="1:9" s="156" customFormat="1">
      <c r="A197" s="155"/>
      <c r="B197" s="155"/>
      <c r="C197" s="382"/>
      <c r="D197" s="157"/>
      <c r="F197" s="155"/>
      <c r="G197" s="155"/>
      <c r="H197" s="155"/>
      <c r="I197" s="155"/>
    </row>
    <row r="198" spans="1:9" s="156" customFormat="1">
      <c r="A198" s="155"/>
      <c r="B198" s="155"/>
      <c r="C198" s="382"/>
      <c r="D198" s="157"/>
      <c r="F198" s="155"/>
      <c r="G198" s="155"/>
      <c r="H198" s="155"/>
      <c r="I198" s="155"/>
    </row>
    <row r="199" spans="1:9" s="156" customFormat="1">
      <c r="A199" s="155"/>
      <c r="B199" s="155"/>
      <c r="C199" s="382"/>
      <c r="D199" s="157"/>
      <c r="F199" s="155"/>
      <c r="G199" s="155"/>
      <c r="H199" s="155"/>
      <c r="I199" s="155"/>
    </row>
    <row r="200" spans="1:9" s="156" customFormat="1">
      <c r="A200" s="155"/>
      <c r="B200" s="155"/>
      <c r="C200" s="382"/>
      <c r="D200" s="157"/>
      <c r="F200" s="155"/>
      <c r="G200" s="155"/>
      <c r="H200" s="155"/>
      <c r="I200" s="155"/>
    </row>
    <row r="201" spans="1:9" s="156" customFormat="1">
      <c r="A201" s="155"/>
      <c r="B201" s="155"/>
      <c r="C201" s="382"/>
      <c r="D201" s="157"/>
      <c r="F201" s="155"/>
      <c r="G201" s="155"/>
      <c r="H201" s="155"/>
      <c r="I201" s="155"/>
    </row>
    <row r="202" spans="1:9" s="156" customFormat="1">
      <c r="A202" s="155"/>
      <c r="B202" s="155"/>
      <c r="C202" s="382"/>
      <c r="D202" s="157"/>
      <c r="F202" s="155"/>
      <c r="G202" s="155"/>
      <c r="H202" s="155"/>
      <c r="I202" s="155"/>
    </row>
    <row r="203" spans="1:9" s="156" customFormat="1">
      <c r="A203" s="155"/>
      <c r="B203" s="155"/>
      <c r="C203" s="382"/>
      <c r="D203" s="157"/>
      <c r="F203" s="155"/>
      <c r="G203" s="155"/>
      <c r="H203" s="155"/>
      <c r="I203" s="155"/>
    </row>
    <row r="204" spans="1:9" s="156" customFormat="1">
      <c r="A204" s="155"/>
      <c r="B204" s="155"/>
      <c r="C204" s="382"/>
      <c r="D204" s="157"/>
      <c r="F204" s="155"/>
      <c r="G204" s="155"/>
      <c r="H204" s="155"/>
      <c r="I204" s="155"/>
    </row>
    <row r="205" spans="1:9" s="156" customFormat="1">
      <c r="A205" s="155"/>
      <c r="B205" s="155"/>
      <c r="C205" s="382"/>
      <c r="D205" s="157"/>
      <c r="F205" s="155"/>
      <c r="G205" s="155"/>
      <c r="H205" s="155"/>
      <c r="I205" s="155"/>
    </row>
    <row r="206" spans="1:9" s="156" customFormat="1">
      <c r="A206" s="155"/>
      <c r="B206" s="155"/>
      <c r="C206" s="382"/>
      <c r="D206" s="157"/>
      <c r="F206" s="155"/>
      <c r="G206" s="155"/>
      <c r="H206" s="155"/>
      <c r="I206" s="155"/>
    </row>
    <row r="207" spans="1:9" s="156" customFormat="1">
      <c r="A207" s="155"/>
      <c r="B207" s="155"/>
      <c r="C207" s="382"/>
      <c r="D207" s="157"/>
      <c r="F207" s="155"/>
      <c r="G207" s="155"/>
      <c r="H207" s="155"/>
      <c r="I207" s="155"/>
    </row>
    <row r="208" spans="1:9" s="156" customFormat="1">
      <c r="A208" s="155"/>
      <c r="B208" s="155"/>
      <c r="C208" s="382"/>
      <c r="D208" s="157"/>
      <c r="F208" s="155"/>
      <c r="G208" s="155"/>
      <c r="H208" s="155"/>
      <c r="I208" s="155"/>
    </row>
    <row r="209" spans="1:9" s="156" customFormat="1">
      <c r="A209" s="155"/>
      <c r="B209" s="155"/>
      <c r="C209" s="382"/>
      <c r="D209" s="157"/>
      <c r="F209" s="155"/>
      <c r="G209" s="155"/>
      <c r="H209" s="155"/>
      <c r="I209" s="155"/>
    </row>
    <row r="210" spans="1:9" s="156" customFormat="1">
      <c r="A210" s="155"/>
      <c r="B210" s="155"/>
      <c r="C210" s="382"/>
      <c r="D210" s="157"/>
      <c r="F210" s="155"/>
      <c r="G210" s="155"/>
      <c r="H210" s="155"/>
      <c r="I210" s="155"/>
    </row>
    <row r="211" spans="1:9" s="156" customFormat="1">
      <c r="A211" s="155"/>
      <c r="B211" s="155"/>
      <c r="C211" s="382"/>
      <c r="D211" s="157"/>
      <c r="F211" s="155"/>
      <c r="G211" s="155"/>
      <c r="H211" s="155"/>
      <c r="I211" s="155"/>
    </row>
    <row r="212" spans="1:9" s="156" customFormat="1">
      <c r="A212" s="155"/>
      <c r="B212" s="155"/>
      <c r="C212" s="382"/>
      <c r="D212" s="157"/>
      <c r="F212" s="155"/>
      <c r="G212" s="155"/>
      <c r="H212" s="155"/>
      <c r="I212" s="155"/>
    </row>
    <row r="213" spans="1:9" s="156" customFormat="1">
      <c r="A213" s="155"/>
      <c r="B213" s="155"/>
      <c r="C213" s="382"/>
      <c r="D213" s="157"/>
      <c r="F213" s="155"/>
      <c r="G213" s="155"/>
      <c r="H213" s="155"/>
      <c r="I213" s="155"/>
    </row>
    <row r="214" spans="1:9" s="156" customFormat="1">
      <c r="A214" s="155"/>
      <c r="B214" s="155"/>
      <c r="C214" s="382"/>
      <c r="D214" s="157"/>
      <c r="F214" s="155"/>
      <c r="G214" s="155"/>
      <c r="H214" s="155"/>
      <c r="I214" s="155"/>
    </row>
    <row r="215" spans="1:9" s="156" customFormat="1">
      <c r="A215" s="155"/>
      <c r="B215" s="155"/>
      <c r="C215" s="382"/>
      <c r="D215" s="157"/>
      <c r="F215" s="155"/>
      <c r="G215" s="155"/>
      <c r="H215" s="155"/>
      <c r="I215" s="155"/>
    </row>
    <row r="216" spans="1:9" s="156" customFormat="1">
      <c r="A216" s="155"/>
      <c r="B216" s="155"/>
      <c r="C216" s="382"/>
      <c r="D216" s="157"/>
      <c r="F216" s="155"/>
      <c r="G216" s="155"/>
      <c r="H216" s="155"/>
      <c r="I216" s="155"/>
    </row>
    <row r="217" spans="1:9" s="156" customFormat="1">
      <c r="A217" s="155"/>
      <c r="B217" s="155"/>
      <c r="C217" s="382"/>
      <c r="D217" s="157"/>
      <c r="F217" s="155"/>
      <c r="G217" s="155"/>
      <c r="H217" s="155"/>
      <c r="I217" s="155"/>
    </row>
    <row r="218" spans="1:9" s="156" customFormat="1">
      <c r="A218" s="155"/>
      <c r="B218" s="155"/>
      <c r="C218" s="382"/>
      <c r="D218" s="157"/>
      <c r="F218" s="155"/>
      <c r="G218" s="155"/>
      <c r="H218" s="155"/>
      <c r="I218" s="155"/>
    </row>
    <row r="219" spans="1:9" s="156" customFormat="1">
      <c r="A219" s="155"/>
      <c r="B219" s="155"/>
      <c r="C219" s="382"/>
      <c r="D219" s="157"/>
      <c r="F219" s="155"/>
      <c r="G219" s="155"/>
      <c r="H219" s="155"/>
      <c r="I219" s="155"/>
    </row>
    <row r="220" spans="1:9" s="156" customFormat="1">
      <c r="A220" s="155"/>
      <c r="B220" s="155"/>
      <c r="C220" s="382"/>
      <c r="D220" s="157"/>
      <c r="F220" s="155"/>
      <c r="G220" s="155"/>
      <c r="H220" s="155"/>
      <c r="I220" s="155"/>
    </row>
    <row r="221" spans="1:9" s="156" customFormat="1">
      <c r="A221" s="155"/>
      <c r="B221" s="155"/>
      <c r="C221" s="382"/>
      <c r="D221" s="157"/>
      <c r="F221" s="155"/>
      <c r="G221" s="155"/>
      <c r="H221" s="155"/>
      <c r="I221" s="155"/>
    </row>
    <row r="222" spans="1:9" s="156" customFormat="1">
      <c r="A222" s="155"/>
      <c r="B222" s="155"/>
      <c r="C222" s="382"/>
      <c r="D222" s="157"/>
      <c r="F222" s="155"/>
      <c r="G222" s="155"/>
      <c r="H222" s="155"/>
      <c r="I222" s="155"/>
    </row>
    <row r="223" spans="1:9" s="156" customFormat="1">
      <c r="A223" s="155"/>
      <c r="B223" s="155"/>
      <c r="C223" s="382"/>
      <c r="D223" s="157"/>
      <c r="F223" s="155"/>
      <c r="G223" s="155"/>
      <c r="H223" s="155"/>
      <c r="I223" s="155"/>
    </row>
    <row r="224" spans="1:9" s="156" customFormat="1">
      <c r="A224" s="155"/>
      <c r="B224" s="155"/>
      <c r="C224" s="382"/>
      <c r="D224" s="157"/>
      <c r="F224" s="155"/>
      <c r="G224" s="155"/>
      <c r="H224" s="155"/>
      <c r="I224" s="155"/>
    </row>
    <row r="225" spans="1:9" s="156" customFormat="1">
      <c r="A225" s="155"/>
      <c r="B225" s="155"/>
      <c r="C225" s="382"/>
      <c r="D225" s="157"/>
      <c r="F225" s="155"/>
      <c r="G225" s="155"/>
      <c r="H225" s="155"/>
      <c r="I225" s="155"/>
    </row>
    <row r="226" spans="1:9" s="156" customFormat="1">
      <c r="A226" s="155"/>
      <c r="B226" s="155"/>
      <c r="C226" s="382"/>
      <c r="D226" s="157"/>
      <c r="F226" s="155"/>
      <c r="G226" s="155"/>
      <c r="H226" s="155"/>
      <c r="I226" s="155"/>
    </row>
    <row r="227" spans="1:9" s="156" customFormat="1">
      <c r="A227" s="155"/>
      <c r="B227" s="155"/>
      <c r="C227" s="382"/>
      <c r="D227" s="157"/>
      <c r="F227" s="155"/>
      <c r="G227" s="155"/>
      <c r="H227" s="155"/>
      <c r="I227" s="155"/>
    </row>
    <row r="228" spans="1:9" s="156" customFormat="1">
      <c r="A228" s="155"/>
      <c r="B228" s="155"/>
      <c r="C228" s="382"/>
      <c r="D228" s="157"/>
      <c r="F228" s="155"/>
      <c r="G228" s="155"/>
      <c r="H228" s="155"/>
      <c r="I228" s="155"/>
    </row>
    <row r="229" spans="1:9" s="156" customFormat="1">
      <c r="A229" s="155"/>
      <c r="B229" s="155"/>
      <c r="C229" s="382"/>
      <c r="D229" s="157"/>
      <c r="F229" s="155"/>
      <c r="G229" s="155"/>
      <c r="H229" s="155"/>
      <c r="I229" s="155"/>
    </row>
    <row r="230" spans="1:9" s="156" customFormat="1">
      <c r="A230" s="155"/>
      <c r="B230" s="155"/>
      <c r="C230" s="382"/>
      <c r="D230" s="157"/>
      <c r="F230" s="155"/>
      <c r="G230" s="155"/>
      <c r="H230" s="155"/>
      <c r="I230" s="155"/>
    </row>
    <row r="231" spans="1:9" s="156" customFormat="1">
      <c r="A231" s="155"/>
      <c r="B231" s="155"/>
      <c r="C231" s="382"/>
      <c r="D231" s="157"/>
      <c r="F231" s="155"/>
      <c r="G231" s="155"/>
      <c r="H231" s="155"/>
      <c r="I231" s="155"/>
    </row>
    <row r="232" spans="1:9" s="156" customFormat="1">
      <c r="A232" s="155"/>
      <c r="B232" s="155"/>
      <c r="C232" s="382"/>
      <c r="D232" s="157"/>
      <c r="F232" s="155"/>
      <c r="G232" s="155"/>
      <c r="H232" s="155"/>
      <c r="I232" s="155"/>
    </row>
    <row r="233" spans="1:9" s="156" customFormat="1">
      <c r="A233" s="155"/>
      <c r="B233" s="155"/>
      <c r="C233" s="382"/>
      <c r="D233" s="157"/>
      <c r="F233" s="155"/>
      <c r="G233" s="155"/>
      <c r="H233" s="155"/>
      <c r="I233" s="155"/>
    </row>
    <row r="234" spans="1:9" s="156" customFormat="1">
      <c r="A234" s="155"/>
      <c r="B234" s="155"/>
      <c r="C234" s="382"/>
      <c r="D234" s="157"/>
      <c r="F234" s="155"/>
      <c r="G234" s="155"/>
      <c r="H234" s="155"/>
      <c r="I234" s="155"/>
    </row>
    <row r="235" spans="1:9" s="156" customFormat="1">
      <c r="A235" s="155"/>
      <c r="B235" s="155"/>
      <c r="C235" s="382"/>
      <c r="D235" s="157"/>
      <c r="F235" s="155"/>
      <c r="G235" s="155"/>
      <c r="H235" s="155"/>
      <c r="I235" s="155"/>
    </row>
    <row r="236" spans="1:9" s="156" customFormat="1">
      <c r="A236" s="155"/>
      <c r="B236" s="155"/>
      <c r="C236" s="382"/>
      <c r="D236" s="157"/>
      <c r="F236" s="155"/>
      <c r="G236" s="155"/>
      <c r="H236" s="155"/>
      <c r="I236" s="155"/>
    </row>
    <row r="237" spans="1:9" s="156" customFormat="1">
      <c r="A237" s="155"/>
      <c r="B237" s="155"/>
      <c r="C237" s="382"/>
      <c r="D237" s="157"/>
      <c r="F237" s="155"/>
      <c r="G237" s="155"/>
      <c r="H237" s="155"/>
      <c r="I237" s="155"/>
    </row>
    <row r="238" spans="1:9" s="156" customFormat="1">
      <c r="A238" s="155"/>
      <c r="B238" s="155"/>
      <c r="C238" s="382"/>
      <c r="D238" s="157"/>
      <c r="F238" s="155"/>
      <c r="G238" s="155"/>
      <c r="H238" s="155"/>
      <c r="I238" s="155"/>
    </row>
    <row r="239" spans="1:9" s="156" customFormat="1">
      <c r="A239" s="155"/>
      <c r="B239" s="155"/>
      <c r="C239" s="382"/>
      <c r="D239" s="157"/>
      <c r="F239" s="155"/>
      <c r="G239" s="155"/>
      <c r="H239" s="155"/>
      <c r="I239" s="155"/>
    </row>
    <row r="240" spans="1:9" s="156" customFormat="1">
      <c r="A240" s="155"/>
      <c r="B240" s="155"/>
      <c r="C240" s="382"/>
      <c r="D240" s="157"/>
      <c r="F240" s="155"/>
      <c r="G240" s="155"/>
      <c r="H240" s="155"/>
      <c r="I240" s="155"/>
    </row>
    <row r="241" spans="1:9" s="156" customFormat="1">
      <c r="A241" s="155"/>
      <c r="B241" s="155"/>
      <c r="C241" s="382"/>
      <c r="D241" s="157"/>
      <c r="F241" s="155"/>
      <c r="G241" s="155"/>
      <c r="H241" s="155"/>
      <c r="I241" s="155"/>
    </row>
    <row r="242" spans="1:9" s="156" customFormat="1">
      <c r="A242" s="155"/>
      <c r="B242" s="155"/>
      <c r="C242" s="382"/>
      <c r="D242" s="157"/>
      <c r="F242" s="155"/>
      <c r="G242" s="155"/>
      <c r="H242" s="155"/>
      <c r="I242" s="155"/>
    </row>
    <row r="243" spans="1:9" s="156" customFormat="1">
      <c r="A243" s="155"/>
      <c r="B243" s="155"/>
      <c r="C243" s="382"/>
      <c r="D243" s="157"/>
      <c r="F243" s="155"/>
      <c r="G243" s="155"/>
      <c r="H243" s="155"/>
      <c r="I243" s="155"/>
    </row>
    <row r="244" spans="1:9" s="156" customFormat="1">
      <c r="A244" s="155"/>
      <c r="B244" s="155"/>
      <c r="C244" s="382"/>
      <c r="D244" s="157"/>
      <c r="F244" s="155"/>
      <c r="G244" s="155"/>
      <c r="H244" s="155"/>
      <c r="I244" s="155"/>
    </row>
    <row r="245" spans="1:9" s="156" customFormat="1">
      <c r="A245" s="155"/>
      <c r="B245" s="155"/>
      <c r="C245" s="382"/>
      <c r="D245" s="157"/>
      <c r="F245" s="155"/>
      <c r="G245" s="155"/>
      <c r="H245" s="155"/>
      <c r="I245" s="155"/>
    </row>
    <row r="246" spans="1:9" s="156" customFormat="1">
      <c r="A246" s="155"/>
      <c r="B246" s="155"/>
      <c r="C246" s="382"/>
      <c r="D246" s="157"/>
      <c r="F246" s="155"/>
      <c r="G246" s="155"/>
      <c r="H246" s="155"/>
      <c r="I246" s="155"/>
    </row>
    <row r="247" spans="1:9" s="156" customFormat="1">
      <c r="A247" s="155"/>
      <c r="B247" s="155"/>
      <c r="C247" s="382"/>
      <c r="D247" s="157"/>
      <c r="F247" s="155"/>
      <c r="G247" s="155"/>
      <c r="H247" s="155"/>
      <c r="I247" s="155"/>
    </row>
    <row r="248" spans="1:9" s="156" customFormat="1">
      <c r="A248" s="155"/>
      <c r="B248" s="155"/>
      <c r="C248" s="382"/>
      <c r="D248" s="157"/>
      <c r="F248" s="155"/>
      <c r="G248" s="155"/>
      <c r="H248" s="155"/>
      <c r="I248" s="155"/>
    </row>
    <row r="249" spans="1:9" s="156" customFormat="1">
      <c r="A249" s="155"/>
      <c r="B249" s="155"/>
      <c r="C249" s="382"/>
      <c r="D249" s="157"/>
      <c r="F249" s="155"/>
      <c r="G249" s="155"/>
      <c r="H249" s="155"/>
      <c r="I249" s="155"/>
    </row>
    <row r="250" spans="1:9" s="156" customFormat="1">
      <c r="A250" s="155"/>
      <c r="B250" s="155"/>
      <c r="C250" s="382"/>
      <c r="D250" s="157"/>
      <c r="F250" s="155"/>
      <c r="G250" s="155"/>
      <c r="H250" s="155"/>
      <c r="I250" s="155"/>
    </row>
    <row r="251" spans="1:9" s="156" customFormat="1">
      <c r="A251" s="155"/>
      <c r="B251" s="155"/>
      <c r="C251" s="382"/>
      <c r="D251" s="157"/>
      <c r="F251" s="155"/>
      <c r="G251" s="155"/>
      <c r="H251" s="155"/>
      <c r="I251" s="155"/>
    </row>
    <row r="252" spans="1:9" s="156" customFormat="1">
      <c r="A252" s="155"/>
      <c r="B252" s="155"/>
      <c r="C252" s="382"/>
      <c r="D252" s="157"/>
      <c r="F252" s="155"/>
      <c r="G252" s="155"/>
      <c r="H252" s="155"/>
      <c r="I252" s="155"/>
    </row>
    <row r="253" spans="1:9" s="156" customFormat="1">
      <c r="A253" s="155"/>
      <c r="B253" s="155"/>
      <c r="C253" s="382"/>
      <c r="D253" s="157"/>
      <c r="F253" s="155"/>
      <c r="G253" s="155"/>
      <c r="H253" s="155"/>
      <c r="I253" s="155"/>
    </row>
    <row r="254" spans="1:9" s="156" customFormat="1">
      <c r="A254" s="155"/>
      <c r="B254" s="155"/>
      <c r="C254" s="382"/>
      <c r="D254" s="157"/>
      <c r="F254" s="155"/>
      <c r="G254" s="155"/>
      <c r="H254" s="155"/>
      <c r="I254" s="155"/>
    </row>
    <row r="255" spans="1:9" s="156" customFormat="1">
      <c r="A255" s="155"/>
      <c r="B255" s="155"/>
      <c r="C255" s="382"/>
      <c r="D255" s="157"/>
      <c r="F255" s="155"/>
      <c r="G255" s="155"/>
      <c r="H255" s="155"/>
      <c r="I255" s="155"/>
    </row>
    <row r="256" spans="1:9" s="156" customFormat="1">
      <c r="A256" s="155"/>
      <c r="B256" s="155"/>
      <c r="C256" s="382"/>
      <c r="D256" s="157"/>
      <c r="F256" s="155"/>
      <c r="G256" s="155"/>
      <c r="H256" s="155"/>
      <c r="I256" s="155"/>
    </row>
    <row r="257" spans="1:9" s="156" customFormat="1">
      <c r="A257" s="155"/>
      <c r="B257" s="155"/>
      <c r="C257" s="382"/>
      <c r="D257" s="157"/>
      <c r="F257" s="155"/>
      <c r="G257" s="155"/>
      <c r="H257" s="155"/>
      <c r="I257" s="155"/>
    </row>
    <row r="258" spans="1:9" s="156" customFormat="1">
      <c r="A258" s="155"/>
      <c r="B258" s="155"/>
      <c r="C258" s="382"/>
      <c r="D258" s="157"/>
      <c r="F258" s="155"/>
      <c r="G258" s="155"/>
      <c r="H258" s="155"/>
      <c r="I258" s="155"/>
    </row>
    <row r="259" spans="1:9" s="156" customFormat="1">
      <c r="A259" s="155"/>
      <c r="B259" s="155"/>
      <c r="C259" s="382"/>
      <c r="D259" s="157"/>
      <c r="F259" s="155"/>
      <c r="G259" s="155"/>
      <c r="H259" s="155"/>
      <c r="I259" s="155"/>
    </row>
    <row r="260" spans="1:9" s="156" customFormat="1">
      <c r="A260" s="155"/>
      <c r="B260" s="155"/>
      <c r="C260" s="382"/>
      <c r="D260" s="157"/>
      <c r="F260" s="155"/>
      <c r="G260" s="155"/>
      <c r="H260" s="155"/>
      <c r="I260" s="155"/>
    </row>
    <row r="261" spans="1:9" s="156" customFormat="1">
      <c r="A261" s="155"/>
      <c r="B261" s="155"/>
      <c r="C261" s="382"/>
      <c r="D261" s="157"/>
      <c r="F261" s="155"/>
      <c r="G261" s="155"/>
      <c r="H261" s="155"/>
      <c r="I261" s="155"/>
    </row>
    <row r="262" spans="1:9" s="156" customFormat="1">
      <c r="A262" s="155"/>
      <c r="B262" s="155"/>
      <c r="C262" s="382"/>
      <c r="D262" s="157"/>
      <c r="F262" s="155"/>
      <c r="G262" s="155"/>
      <c r="H262" s="155"/>
      <c r="I262" s="155"/>
    </row>
    <row r="263" spans="1:9" s="156" customFormat="1">
      <c r="A263" s="155"/>
      <c r="B263" s="155"/>
      <c r="C263" s="382"/>
      <c r="D263" s="157"/>
      <c r="F263" s="155"/>
      <c r="G263" s="155"/>
      <c r="H263" s="155"/>
      <c r="I263" s="155"/>
    </row>
    <row r="264" spans="1:9" s="156" customFormat="1">
      <c r="A264" s="155"/>
      <c r="B264" s="155"/>
      <c r="C264" s="382"/>
      <c r="D264" s="157"/>
      <c r="F264" s="155"/>
      <c r="G264" s="155"/>
      <c r="H264" s="155"/>
      <c r="I264" s="155"/>
    </row>
    <row r="265" spans="1:9" s="156" customFormat="1">
      <c r="A265" s="155"/>
      <c r="B265" s="155"/>
      <c r="C265" s="382"/>
      <c r="D265" s="157"/>
      <c r="F265" s="155"/>
      <c r="G265" s="155"/>
      <c r="H265" s="155"/>
      <c r="I265" s="155"/>
    </row>
    <row r="266" spans="1:9" s="156" customFormat="1">
      <c r="A266" s="155"/>
      <c r="B266" s="155"/>
      <c r="C266" s="382"/>
      <c r="D266" s="157"/>
      <c r="F266" s="155"/>
      <c r="G266" s="155"/>
      <c r="H266" s="155"/>
      <c r="I266" s="155"/>
    </row>
    <row r="267" spans="1:9" s="156" customFormat="1">
      <c r="A267" s="155"/>
      <c r="B267" s="155"/>
      <c r="C267" s="382"/>
      <c r="D267" s="157"/>
      <c r="F267" s="155"/>
      <c r="G267" s="155"/>
      <c r="H267" s="155"/>
      <c r="I267" s="155"/>
    </row>
    <row r="268" spans="1:9" s="156" customFormat="1">
      <c r="A268" s="155"/>
      <c r="B268" s="155"/>
      <c r="C268" s="382"/>
      <c r="D268" s="157"/>
      <c r="F268" s="155"/>
      <c r="G268" s="155"/>
      <c r="H268" s="155"/>
      <c r="I268" s="155"/>
    </row>
  </sheetData>
  <dataConsolidate/>
  <mergeCells count="5">
    <mergeCell ref="A6:E6"/>
    <mergeCell ref="A7:E7"/>
    <mergeCell ref="A8:E8"/>
    <mergeCell ref="C10:E10"/>
    <mergeCell ref="A66:E66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0" fitToWidth="0" fitToHeight="0" pageOrder="overThenDown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F11BDC41DB7D4F9F945297A936FBF3" ma:contentTypeVersion="1" ma:contentTypeDescription="Crie um novo documento." ma:contentTypeScope="" ma:versionID="077310c38954d617e053da517d454b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F4CA2-18CA-494E-BF59-591558B756DB}">
  <ds:schemaRefs>
    <ds:schemaRef ds:uri="http://purl.org/dc/dcmitype/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9F8A8BF-67AC-46C3-A24F-2E1E0F6F29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2AB13-742B-44E6-ADAE-6E044E3E4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ATIVO</vt:lpstr>
      <vt:lpstr>PASSIVO </vt:lpstr>
      <vt:lpstr>RESULTADO</vt:lpstr>
      <vt:lpstr>DRA </vt:lpstr>
      <vt:lpstr>DMPL</vt:lpstr>
      <vt:lpstr>DFC</vt:lpstr>
      <vt:lpstr>DVA </vt:lpstr>
      <vt:lpstr>ATIVO!Area_de_impressao</vt:lpstr>
      <vt:lpstr>DFC!Area_de_impressao</vt:lpstr>
      <vt:lpstr>DMPL!Area_de_impressao</vt:lpstr>
      <vt:lpstr>'DRA '!Area_de_impressao</vt:lpstr>
      <vt:lpstr>'DVA '!Area_de_impressao</vt:lpstr>
      <vt:lpstr>'PASSIVO '!Area_de_impressao</vt:lpstr>
      <vt:lpstr>RESULTADO!Area_de_impressao</vt:lpstr>
      <vt:lpstr>DMPL!Print_Area_MI</vt:lpstr>
      <vt:lpstr>RESULTADO!Print_Area_MI</vt:lpstr>
      <vt:lpstr>DFC!Titulos_de_impressao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da Rocha Daniel</dc:creator>
  <cp:lastModifiedBy>Dwan Nogueira de Brito Macedo - Sena e Otoni</cp:lastModifiedBy>
  <cp:lastPrinted>2022-05-04T13:45:19Z</cp:lastPrinted>
  <dcterms:created xsi:type="dcterms:W3CDTF">2021-12-10T10:09:32Z</dcterms:created>
  <dcterms:modified xsi:type="dcterms:W3CDTF">2023-11-17T20:57:54Z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1bec2f-76ff-4ec4-a400-40fa874b44be_Enabled">
    <vt:lpwstr>true</vt:lpwstr>
  </property>
  <property fmtid="{D5CDD505-2E9C-101B-9397-08002B2CF9AE}" pid="3" name="MSIP_Label_1d1bec2f-76ff-4ec4-a400-40fa874b44be_SetDate">
    <vt:lpwstr>2021-12-10T10:14:48Z</vt:lpwstr>
  </property>
  <property fmtid="{D5CDD505-2E9C-101B-9397-08002B2CF9AE}" pid="4" name="MSIP_Label_1d1bec2f-76ff-4ec4-a400-40fa874b44be_Method">
    <vt:lpwstr>Privileged</vt:lpwstr>
  </property>
  <property fmtid="{D5CDD505-2E9C-101B-9397-08002B2CF9AE}" pid="5" name="MSIP_Label_1d1bec2f-76ff-4ec4-a400-40fa874b44be_Name">
    <vt:lpwstr>Interno</vt:lpwstr>
  </property>
  <property fmtid="{D5CDD505-2E9C-101B-9397-08002B2CF9AE}" pid="6" name="MSIP_Label_1d1bec2f-76ff-4ec4-a400-40fa874b44be_SiteId">
    <vt:lpwstr>8a0ffb54-9716-4a93-9158-9e3a7206f18e</vt:lpwstr>
  </property>
  <property fmtid="{D5CDD505-2E9C-101B-9397-08002B2CF9AE}" pid="7" name="MSIP_Label_1d1bec2f-76ff-4ec4-a400-40fa874b44be_ActionId">
    <vt:lpwstr>02a19dff-f5c8-420e-836c-34150ca31661</vt:lpwstr>
  </property>
  <property fmtid="{D5CDD505-2E9C-101B-9397-08002B2CF9AE}" pid="8" name="MSIP_Label_1d1bec2f-76ff-4ec4-a400-40fa874b44be_ContentBits">
    <vt:lpwstr>2</vt:lpwstr>
  </property>
  <property fmtid="{D5CDD505-2E9C-101B-9397-08002B2CF9AE}" pid="9" name="SSDCxCLASSFICATION_LEVEL">
    <vt:lpwstr>1</vt:lpwstr>
  </property>
  <property fmtid="{D5CDD505-2E9C-101B-9397-08002B2CF9AE}" pid="10" name="SSDCxCLASSFICATION_USER">
    <vt:lpwstr>PWCGLB\fazevedo007</vt:lpwstr>
  </property>
  <property fmtid="{D5CDD505-2E9C-101B-9397-08002B2CF9AE}" pid="11" name="SSDCxCLASSFICATION_DATE">
    <vt:lpwstr>15/03/2022 12:42:58</vt:lpwstr>
  </property>
  <property fmtid="{D5CDD505-2E9C-101B-9397-08002B2CF9AE}" pid="12" name="SSDCxCLASSFICATION_GUID">
    <vt:lpwstr>BF5CF00B3E63DA3CDCA20CE2ED249745</vt:lpwstr>
  </property>
  <property fmtid="{D5CDD505-2E9C-101B-9397-08002B2CF9AE}" pid="13" name="SSDCxCLASSFICATION_LANG">
    <vt:lpwstr>pt</vt:lpwstr>
  </property>
  <property fmtid="{D5CDD505-2E9C-101B-9397-08002B2CF9AE}" pid="14" name="ContentTypeId">
    <vt:lpwstr>0x010100C8F11BDC41DB7D4F9F945297A936FBF3</vt:lpwstr>
  </property>
</Properties>
</file>